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F:\2023\PM CONTRALORIA\PM CONTRALORIA DIC31-22\"/>
    </mc:Choice>
  </mc:AlternateContent>
  <bookViews>
    <workbookView xWindow="0" yWindow="0" windowWidth="20820" windowHeight="9540"/>
  </bookViews>
  <sheets>
    <sheet name="seguim" sheetId="1" r:id="rId1"/>
    <sheet name="td" sheetId="2" r:id="rId2"/>
    <sheet name="avance" sheetId="3" r:id="rId3"/>
  </sheets>
  <definedNames>
    <definedName name="_xlnm._FilterDatabase" localSheetId="0" hidden="1">seguim!$A$3:$AX$28</definedName>
  </definedNames>
  <calcPr calcId="191029"/>
  <pivotCaches>
    <pivotCache cacheId="2"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3" l="1"/>
  <c r="C29" i="3"/>
  <c r="B29" i="3"/>
  <c r="AT26" i="1"/>
  <c r="AT19" i="1"/>
  <c r="AT18" i="1"/>
  <c r="AT17" i="1"/>
  <c r="AT20" i="1"/>
  <c r="AT16" i="1" l="1"/>
  <c r="AQ26" i="1"/>
  <c r="AQ19" i="1"/>
  <c r="AQ18" i="1"/>
  <c r="AQ17" i="1"/>
  <c r="AQ20" i="1" l="1"/>
  <c r="M19" i="3"/>
  <c r="L19" i="3"/>
  <c r="O17" i="3"/>
  <c r="E16" i="2"/>
  <c r="G4" i="2"/>
  <c r="G5" i="2"/>
  <c r="G6" i="2"/>
  <c r="G7" i="2"/>
  <c r="G8" i="2"/>
  <c r="G9" i="2"/>
  <c r="G10" i="2"/>
  <c r="G11" i="2"/>
  <c r="G12" i="2"/>
  <c r="G13" i="2"/>
  <c r="AQ16" i="1"/>
  <c r="H19" i="3"/>
  <c r="G19" i="3"/>
  <c r="J17" i="3"/>
  <c r="AN20" i="1"/>
  <c r="AN19" i="1"/>
  <c r="AN18" i="1"/>
  <c r="AN17" i="1"/>
  <c r="AN16" i="1" l="1"/>
  <c r="E17" i="3"/>
  <c r="C19" i="3"/>
  <c r="B19" i="3"/>
  <c r="AK19" i="1" l="1"/>
  <c r="AK18" i="1"/>
  <c r="AK17" i="1"/>
  <c r="AK16" i="1"/>
  <c r="G3" i="2" l="1"/>
  <c r="D16" i="2" s="1"/>
  <c r="F16" i="2" s="1"/>
  <c r="O7" i="3" l="1"/>
  <c r="O6" i="3"/>
  <c r="M9" i="3"/>
  <c r="L9" i="3"/>
  <c r="AH16" i="1" l="1"/>
  <c r="AH19" i="1" l="1"/>
  <c r="AH18" i="1"/>
  <c r="AH17" i="1"/>
  <c r="H9" i="3" l="1"/>
  <c r="G9" i="3"/>
  <c r="J7" i="3"/>
  <c r="J6" i="3"/>
  <c r="C9" i="3" l="1"/>
  <c r="B9" i="3"/>
  <c r="E7" i="3"/>
  <c r="E6" i="3"/>
</calcChain>
</file>

<file path=xl/sharedStrings.xml><?xml version="1.0" encoding="utf-8"?>
<sst xmlns="http://schemas.openxmlformats.org/spreadsheetml/2006/main" count="526" uniqueCount="246">
  <si>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</si>
  <si>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</si>
  <si>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</si>
  <si>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</si>
  <si>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</si>
  <si>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</si>
  <si>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</si>
  <si>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</si>
  <si>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</si>
  <si>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</si>
  <si>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</si>
  <si>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</si>
  <si>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ANÁLISIS SEGUIMIENTO OCI - Mayo 15 de 2020</t>
  </si>
  <si>
    <t>CUMPLIMIENTO a mayo 15 de 2020</t>
  </si>
  <si>
    <t>ESTADO a mayo 15 de 2020</t>
  </si>
  <si>
    <t>ANÁLISIS SEGUIMIENTO OCI - Julio 15 de 2020</t>
  </si>
  <si>
    <t>CUMPLIMIENTO a julio 15 de 2020</t>
  </si>
  <si>
    <t>ESTADO a julio 15 de 2020</t>
  </si>
  <si>
    <t>FECHA DE INICIO</t>
  </si>
  <si>
    <t>FECHA DE TERMINACIÓN</t>
  </si>
  <si>
    <t>AREA RESPONSABLE</t>
  </si>
  <si>
    <t>Sin reporte de avance</t>
  </si>
  <si>
    <t>3.1.1.1</t>
  </si>
  <si>
    <t>EN PROCESO
EN TERMINOS</t>
  </si>
  <si>
    <t>CUMPLIDA</t>
  </si>
  <si>
    <t>Subgerencia de Planeación y Administración de Proyectos</t>
  </si>
  <si>
    <t>3.1.1.2</t>
  </si>
  <si>
    <t>3.2.1.1</t>
  </si>
  <si>
    <t>3.1.2.1</t>
  </si>
  <si>
    <t>3.1.3.1</t>
  </si>
  <si>
    <t>Dirección de Gestión Contractual</t>
  </si>
  <si>
    <t>3.2.1.2</t>
  </si>
  <si>
    <t>Capacitación</t>
  </si>
  <si>
    <t>Cuenta de CÓDIGO ACCIÓN</t>
  </si>
  <si>
    <t>Total general</t>
  </si>
  <si>
    <t>Compartido</t>
  </si>
  <si>
    <t>Acciones</t>
  </si>
  <si>
    <t>Hallazgos</t>
  </si>
  <si>
    <t>HALLAZGOS</t>
  </si>
  <si>
    <t>ACCIONES</t>
  </si>
  <si>
    <t>ESTADO</t>
  </si>
  <si>
    <t>Averiguacion Preliminar</t>
  </si>
  <si>
    <t>En proceso En Términos</t>
  </si>
  <si>
    <t xml:space="preserve">Cumplidas </t>
  </si>
  <si>
    <t>Totales</t>
  </si>
  <si>
    <t>ANÁLISIS SEGUIMIENTO OCI - Marzo 31 de 2021</t>
  </si>
  <si>
    <t>ANÁLISIS SEGUIMIENTO OCI - Diciembre 31 de 2020</t>
  </si>
  <si>
    <t>CUMPLIMIENTO a diciembre 31 de 2020</t>
  </si>
  <si>
    <t>ESTADO a diciembre 31 de 2020</t>
  </si>
  <si>
    <t>CUMPLIMIENTO a marzo 31 de 2021</t>
  </si>
  <si>
    <t>ESTADO a marzo 31 de 2021</t>
  </si>
  <si>
    <t>CUMPLIMIENTO a octubre 30 de 2020</t>
  </si>
  <si>
    <t>ESTADO a octubre 30 de 2020</t>
  </si>
  <si>
    <t>ANÁLISIS SEGUIMIENTO OCI - Octubre 30 de 2020</t>
  </si>
  <si>
    <t>PAD</t>
  </si>
  <si>
    <t>ANÁLISIS SEGUIMIENTO OCI - Junio 30 de 2021</t>
  </si>
  <si>
    <t>CUMPLIMIENTO a junio 30 de 2021</t>
  </si>
  <si>
    <t>ESTADO a junio 30 de 2021</t>
  </si>
  <si>
    <t>CORTE JUN 30 DE 2021</t>
  </si>
  <si>
    <t>ANÁLISIS SEGUIMIENTO OCI - Septiembre 30 de 2021</t>
  </si>
  <si>
    <t>CUMPLIMIENTO a septiembre 30 de 2021</t>
  </si>
  <si>
    <t>ESTADO a septiembre 30 de 2021</t>
  </si>
  <si>
    <t>CORTE SEP 30 DE 2021</t>
  </si>
  <si>
    <t>2021 2021</t>
  </si>
  <si>
    <t>3.1.2.2</t>
  </si>
  <si>
    <t>Debilidades en el manejo de los instructivos de Sivicof  para reporte de información a la Contraloría.</t>
  </si>
  <si>
    <t xml:space="preserve">Debilidades en la conciliación de la información que se registra en Sivicof formato CB-0905 objeto del hallazgo administrativo. </t>
  </si>
  <si>
    <t>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t>
  </si>
  <si>
    <t>De acuerdo con lo reportado por el ente de control, se encontró incoherencia en la información reportada por parte de la empresa en el factor PACA . Se presentan inconsistencias por falta de puntos de control y de definición de la información que debe ser reportada.</t>
  </si>
  <si>
    <t>De acuerdo con lo reportado por el ente de control, se encontró incoherencia en la información reportada por parte de la empresa en el factor ODS. Se presentan inconsistencias por falta de puntos de control y de definición de la información que debe ser reportada.</t>
  </si>
  <si>
    <t xml:space="preserve">Falta de procedimientos que den lineamientos claros sobre publicidad de información en Secop. </t>
  </si>
  <si>
    <t>Falta de  seguimiento al cumplimiento de las acciones formuladas en el plan de mejoramiento.</t>
  </si>
  <si>
    <t>Debilidades en los controles y el seguimiento al oportuno y correcto registro en la plataforma del Secop.</t>
  </si>
  <si>
    <t>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t>
  </si>
  <si>
    <t>* Cambio de norma para la intervención de bienes de interés cultural del ámbito nacional - BICN que modificó los requisitos para la intervención de los inmuebles.
* Condiciones de urgencia manifiesta que ponían en riesgo de colapso de elementos y/o de mayor deterioro de los inmuebles patrimoniales.</t>
  </si>
  <si>
    <t>Revisión de la información reportada en el aplicativo Sivicof correspondiente al hallazgo administrativo en la vigencia 2021 con corte al 30 de septiembre.</t>
  </si>
  <si>
    <t xml:space="preserve">Revisión Formato CB-0114 </t>
  </si>
  <si>
    <t>No. formatos revisados / No. formatos programados para revisión.</t>
  </si>
  <si>
    <t>Solicitar apertura del aplicativo Sivicof a la Contraloría con el fin de subsanar inconsistencias encontradas en la revisión.</t>
  </si>
  <si>
    <t>Reportes Sivicof Ajustados</t>
  </si>
  <si>
    <t xml:space="preserve">Número de reportes modificados/Número de reportes con objeto de modificación  </t>
  </si>
  <si>
    <t>Conciliación mensual de información del reporte de Sivicof contra la información registrada en el Sistema Administrativo y Financiero JSP7 con corte al 30 de diciembre de 2021</t>
  </si>
  <si>
    <t>Conciliación de Información</t>
  </si>
  <si>
    <t>No. de conciliaciones ejecutadas / No. De conciliaciones programadas</t>
  </si>
  <si>
    <t xml:space="preserve">Conciliación mensual de información del reporte de Sivicof contra la información registrada en el Sistema Administrativo y Financiero JSP7 en la vigencia 2021 </t>
  </si>
  <si>
    <t>Una conciliación realizada de información 2021</t>
  </si>
  <si>
    <t>Una capacitación realizada con evidencia de participación de los involucrados</t>
  </si>
  <si>
    <t>Formato CBN 1001 PAC actualizado</t>
  </si>
  <si>
    <t xml:space="preserve">Un Formato actualizado </t>
  </si>
  <si>
    <t xml:space="preserve"> Formato de validación de información CBN 1001 PAC diseñado y aplicado</t>
  </si>
  <si>
    <t>Un formato implementado</t>
  </si>
  <si>
    <t xml:space="preserve">Instructivo de priorización para la elaboración, presentación y entrega de información </t>
  </si>
  <si>
    <t xml:space="preserve">Un documento de instructivo publicado y socializado </t>
  </si>
  <si>
    <t>Seguimiento semestral de los avances de las actividades y ejecución presupuestal de las metas definidas en el PACA, en concordancia con el SEGPLAN, SIVICOF y los lineamientos de las Secretaría Distrital de Ambiente, registrando los avances en actas con compromisos.</t>
  </si>
  <si>
    <t>Acta de reunión</t>
  </si>
  <si>
    <t>Definición de lineamientos y puntos de control en el proceso de Direccionamiento Estratégico, en relación con los reportes de información asociada con los reportes de metas y proyectos de inversión a usuarios externos.</t>
  </si>
  <si>
    <t>Documento con lineamientos y controles incorporados</t>
  </si>
  <si>
    <t>1 documento con lineamientos y controles incorporados</t>
  </si>
  <si>
    <t>Implementar un repositorio de información donde la subgerencia de Planeación incorpore los reportes de información que se envían a usuarios externos en relación con las metas y los proyectos de inversión, teniendo en cuenta la cronología y fechas de corte.</t>
  </si>
  <si>
    <t>Estado del Repositorio creado e implementado</t>
  </si>
  <si>
    <t xml:space="preserve">No. De informes para usuarios externos incorporados en el repositorio / No. De informes para usuarios externos generados </t>
  </si>
  <si>
    <t>Un procedimiento publicado (intranet) y socializado</t>
  </si>
  <si>
    <t>Un procedimiento publicado (intranet) y socializado.</t>
  </si>
  <si>
    <t xml:space="preserve">Socializaciones </t>
  </si>
  <si>
    <t xml:space="preserve">Dos socializaciones ejecutadas </t>
  </si>
  <si>
    <t>Realizar seguimiento al cargue de documentos de ejecución contractual en la plataforma Secop a través de una verificación aleatoria, reportando las inconsistencias encontradas a los supervisores.</t>
  </si>
  <si>
    <t>Reporte de inconsistencias</t>
  </si>
  <si>
    <t xml:space="preserve"> No. reportes realizados y remitidos / No. reportes programados</t>
  </si>
  <si>
    <t>Revisión reportes predios sistema JSP7</t>
  </si>
  <si>
    <t>No. de revisiones realizadas/No. de revisiones programadas</t>
  </si>
  <si>
    <t>Incluir en los contratos que se suscriban para intervenir los inmuebles BICN, la obligación de gestionar los trámites de autorización ante las autoridades competentes, a la luz de las normas vigentes.</t>
  </si>
  <si>
    <t>Contratos suscritos con obligación definida para el tramite de autorizaciones</t>
  </si>
  <si>
    <t xml:space="preserve">Nro contratos suscritos que incluyan trámites de autorización ante autoridades competentes /Nro contratos que deben incluir trámites de autorización requeridas ante autoridades competentes  </t>
  </si>
  <si>
    <t>Subgerencia de Gestión Corporativa - Tesorería</t>
  </si>
  <si>
    <t>Subgerencia de Gestión Corporativa - Tesorería y Oficina de Control Interno</t>
  </si>
  <si>
    <t>Subgerencia de Gestión Corporativa - Presupuesto</t>
  </si>
  <si>
    <t>Subgerencia de Gestión Corporativa - Presupuesto - Contabilidad - Tesorería</t>
  </si>
  <si>
    <t>Subgerencia Desarrollo de Proyectos, Subgerencia de Gestión Corporativa y Subgerencia de Planeación</t>
  </si>
  <si>
    <t>Subgerencia Corporativa, Dirección de Gestión Contractual y Subgerencia de Planeación (Apoyo)</t>
  </si>
  <si>
    <t>Subgerencia de Gestión Corporativa, Dirección de Gestión Contractual y Oficina de Comunicaciones</t>
  </si>
  <si>
    <t>Dirección Comercial</t>
  </si>
  <si>
    <t>Todas las subgerencias</t>
  </si>
  <si>
    <t>Hallazgo administrativo con presunta incidencia disciplinaria por falta de reporte e inconsistencias en la información en la rendición de la cuenta de la ERU en el aplicativo de SIVICOF. CASO 1 Formato CB-0114</t>
  </si>
  <si>
    <t>Hallazgo administrativo con presunta incidencia disciplinaria por falta de reporte e inconsistencias en la información en la rendición de la cuenta de la ERU en el aplicativo de SIVICOF. CASO 2 Formato CB-0905</t>
  </si>
  <si>
    <t>Hallazgo administrativo por incoherencia e inconsistencia en los datos reportados de la inversión realizada por la ERU en los factores PACA y ODS.</t>
  </si>
  <si>
    <t>Hallazgo administrativo por la falta de efectividad de la acción formulada al Hallazgo 3.1.3.4, acción No 4; en el Plan de Mejoramiento de la ERU correspondientes a la Auditoria de Regularidad No. 65 relacionado con la omisión publicación de documentos contractuales en el SECOP II.</t>
  </si>
  <si>
    <t>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t>
  </si>
  <si>
    <t>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t>
  </si>
  <si>
    <t>Hallazgo administrativo por intervenir bienes de interés cultural sin la autorización del Ministerio de Cultura</t>
  </si>
  <si>
    <t>ANÁLISIS SEGUIMIENTO OCI - Diciembre 31 de 2021</t>
  </si>
  <si>
    <t>CUMPLIMIENTO a diciembre 31 de 2021</t>
  </si>
  <si>
    <t>ESTADO a diciembre 31 de 2021</t>
  </si>
  <si>
    <t xml:space="preserve">Actas de reunión firmadas por las partes con avances y compromisos </t>
  </si>
  <si>
    <t>CORTE DIC 31 DE 2021</t>
  </si>
  <si>
    <t>Se realizó la revisión del Formato CB-0114 para los meses de enero a septiembre de 2021 arrojando los siguientes resultados:
*Reporte enero y febrero 2021: se revisó y se verificó que la información se transmitió correctamente. El soporte es la transmisión de la cuenta en la fecha respectiva.
*Reporte marzo: se realizó revisión y ajuste del formato para retransmisión. Anexo 1. Correo a Control Interno remitiendo la información validada. 
*Reporte abril a septiembre 2021: se revisó y se verificó que la información se transmitió correctamente. El soporte es la transmisión de la cuenta en la fecha respectiva.
*Reporte octubre a diciembre: Se realizó la revisión y validación de información confirmando que se encontraba diligenciada correctamente.  El soporte es la transmisión de la cuenta en la fecha respectiva.</t>
  </si>
  <si>
    <t>Se elaboró comunicación dirigida a la Contraloría con radicado No. E2021007202 de fecha diciembre de 2021 solicitando la retransmisión del reporte del mes de marzo de 2021. Anexo 2.
Soporte correo electrónico de transmisión del formato CB-0114 realizado en el mes de diciembre de 2021. Anexo 3.</t>
  </si>
  <si>
    <t xml:space="preserve">Hallazgo administrativo con presunta incidencia disciplinaria por falta de reporte e inconsistencias en la información en la rendición de la cuenta de la ERU en el aplicativo de SIVICOF. CASO 3 DOCUMENTO CBN-1001-1220 PAC.
</t>
  </si>
  <si>
    <t xml:space="preserve">Diligenciar el formato CBN 1001 PAC con el Catálogo de Cuentas Presupuestales vigente y aplicable para la Empresa. </t>
  </si>
  <si>
    <t>El formato CBN 1001 PAC se actualizó conforme al Catálogo Integrado de Cuentas Presupuestales de ingresos y de gastos para la información transmitida durante la vigencia 2021, así como la formulación de las filas de subtotales y totales. Anexo 5.</t>
  </si>
  <si>
    <t>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t>
  </si>
  <si>
    <t>Elaborar un procedimiento que contenga controles y lineamientos en la oportunidad y completitud para el cargue de documentos de ejecución del contrato en el SECOP.</t>
  </si>
  <si>
    <t>La DGC en conjunto con la Subgerencia de Gestión Corporativa elaboró el procedimiento PD-94 de fecha 23 de diciembre 2021 "Publicación de informes y pagos a contratistas a través de la plataforma SECOP II o su equivalente" el cual se encuentra publicado en la intranet.</t>
  </si>
  <si>
    <t>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t>
  </si>
  <si>
    <t>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t>
  </si>
  <si>
    <t>Realizar una capacitación sobre instructivos de Sivicof, donde participe el equipo de trabajo que desarrolla actividades de diligenciamiento de los formatos Sivicof</t>
  </si>
  <si>
    <t>Se proyectó borrador de comunicación para la Contraloría solicitando la capacitación relacionada con diligenciamiento de los instructivos la cual se encuentra en revisión y aprobación. Anexo 4 proyecto comunicación.</t>
  </si>
  <si>
    <t>Al respecto desde la Subgerencia de Planeación (Gerencia proyecto San Juan de Dios) se han adelantado las siguientes acciones:
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Estado: Contrato en ejecución. (Adjunto contrato).
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Estado: Contrato en ejecución. Permisos ambientales o los demás que apliquen. (Adjunto contrato)
3. Proceso de invitación pública No. PAD-SJD-IP-05-2021 - Consultoría para los diseños de restauración integral de los tres pabellones de San Juan de Dios: Incluye el trámite y obtención de autorizaciones y licencias requeridas para ejecutar los proyectos. 
Estado: Proceso adjudicado, contrato por firmar. (Adjunto anexo técnico).
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Estado: En proceso de selección. (Adjunto anexo técnico).</t>
  </si>
  <si>
    <t>Diseñar y emplear un formato de validación de la información contenida en el formato CBN 1001 PAC para la revisión previa al envío periódico de la misma.</t>
  </si>
  <si>
    <t>Se elaboró un piloto con la información a diciembre 31 de 2021 para validar la información previa a la transmisión, obteniendo resultados aceptables que requieren ajustes en el diseño y formulación. Anexo 6.</t>
  </si>
  <si>
    <t>Hallazgo administrativo con presunta incidencia disciplinaria por falta de reporte e inconsistencias en la información en la rendición de la cuenta de la ERU en el aplicativo de SIVICOF. CASO 3 DOCUMENTO CBN-1001-1220 PAC.</t>
  </si>
  <si>
    <t>Definir las directrices de priorización para la elaboración, presentación y entrega de información a los organismos administrativos y de control frente a otras actividades funcionales de las áreas de presupuesto, tesorería y contabilidad de la Subgerencia Corporativa.</t>
  </si>
  <si>
    <t>Se está recopilando la información de procedimientos, circulares y directivas vigentes para establecer el mecanismo más idóneo que permita cumplir efectivamente con la acción.</t>
  </si>
  <si>
    <t>Realizar dos socializaciones del procedimiento del cargue de la información al SECOP.</t>
  </si>
  <si>
    <t>A través de correo electrónico de fecha 31 de diciembre de 2021 se socializó el procedimiento PD-94 "Publicación de informes y pagos a contratistas a través de la plataforma SECOP II o su equivalente".</t>
  </si>
  <si>
    <t>A traves de radicado I2021003338 de fecha 15 de diciembre de 2021 la DGC realizó seguimiento de manera aleatoria al cargue de documentos de ejecución contractual en la plataforma Secop, reportando a los supervisores las situaciones encontradas</t>
  </si>
  <si>
    <t>Hallazgo administrativo por la falta de efectividad de la acción formulada al Hallazgo 3.1.3.5, acción 1; en el Plan de Mejoramiento de la ERU correspondientes a la Auditoria de Regularidad No. 65 relacionado con publicación extemporánea de información en la plataforma SECOP II.</t>
  </si>
  <si>
    <t>A través de radicado I2021003338 de fecha 15 de diciembre de 2021 la DGC realizó seguimiento de manera aleatoria al cargue de documentos de ejecución contractual en la plataforma Secop, reportando a los supervisores las situaciones encontradas.</t>
  </si>
  <si>
    <t>A través de radicado I2021003336, I2021003337 y I2021003339 de fecha 15 de diciembre de 2021 de manera aleatoria, la DGC realizó seguimiento en el diligenciamiento de la fecha de inicio en el secop, de algunos contratos, reportando a los supervisores las situaciones encontradas.</t>
  </si>
  <si>
    <t>Realizar una revisión periódica que permita verificar el estado de los predios, de acuerdo con el reporte generado por el sistema JSP7.</t>
  </si>
  <si>
    <t>Al finalizar la vigencia 2021 se generó el listado en excel de predios en administración, desde el sistema, para que sea revisado el estado y si requiere alguna modificación se ajustará en el mes de enero.
Se diseñará y pondrá en funcionamiento, un reporte en donde se identifique la fecha y el periodo de generación de la información. (28/02/2022).</t>
  </si>
  <si>
    <t>ANÁLISIS SEGUIMIENTO OCI - Marzo 31 de 2022</t>
  </si>
  <si>
    <t>CUMPLIMIENTO a marzo 31 de 2022</t>
  </si>
  <si>
    <t>ESTADO a marzo 31 de 2022</t>
  </si>
  <si>
    <t>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t>
  </si>
  <si>
    <t>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t>
  </si>
  <si>
    <t>Para dar cumplimiento a la acción propuesta y su objetivo final, se realizaron las siguientes gestiones:
Incluir en los contratos suscritos en relación con los bienes de interés cultural, la obligación de gestionar los trámites de autorización ante las autoridades competentes, a la luz de las normas vigentes. Lo anterior se puede evidenciar en los siguientes contratos:
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
Contrato 075 de 2022 Para realizar la interventoría integral al contrato de consultoría cuyo objeto es "Elaboración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
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Se adjuntan los contratos para la verificación pertinente.</t>
  </si>
  <si>
    <t>A través de radicado I2022000911 de fecha 16 de marzo de 2022 la DGC realizó seguimiento de manera aleatoria al cargue de documentos de ejecución contractual en la plataforma Secop, reportando a los supervisores las situaciones encontradas.</t>
  </si>
  <si>
    <t>A través de radicado I2022000911 de fecha 16 de marzo de 2022  la DGC realizó seguimiento en el diligenciamiento de la fecha de inicio en el secop, de algunos contratos, reportando a los supervisores las situaciones encontradas.</t>
  </si>
  <si>
    <t>Al cierre de la vigencia 2021 no se constituyeron inversiones en CDT. De acuerdo con lo anterior la transmisión del formato CB-0114 se realiza en blanco.
El soporte de esta acción corresponde al formato a diciembre 31 de 2021 de la cuenta mensual transmitida en enero 2022 el cual reposa en la oficina de Control Interno.</t>
  </si>
  <si>
    <t>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
Anexo 1 Reporte JSP7 Cuentas por Pagar
Anexo 2 Balane de Prueba</t>
  </si>
  <si>
    <t>Se implementó el formato para validar la información previa a la transmisión correspondiente a enero y febrero 2022, obteniendo resultados óptimos que posibilitan su implementación definitiva y seguimiento para el próximo trimestre. Anexo  4.</t>
  </si>
  <si>
    <t>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
En consecuencia, se expidió la comunicación interna I2022000718 (soporte ubicado en TAMPUS) mediante la cual se fija el calendario de actividades financieras para la vigencia 2022, al tiempo que se dictan algunas recomendaciones que complementan este objetivo.</t>
  </si>
  <si>
    <t>A traves de correo electronico de fecha 14 de enero de 2022 se socializó el procedimiento PD-94 "Publicación de informes y pagos a contratistas a través de la plataforma SECOP II o su equivalente".</t>
  </si>
  <si>
    <t>Con el acompañamiento del a Oficina de Control Interno, la Contraloría de Bogotá remitió mediante correo electrónico del 21 de enero de 2022 la socialización de la capacitación "Socialización Circular 006 de 2021- Grupo III" sobre los formatos a transmitir en la cuenta anual vigencia 2021, el cual incluye el formato CB-0905. Anexo 3.</t>
  </si>
  <si>
    <t>CORTE MAR 31 DE 2022</t>
  </si>
  <si>
    <t>ANÁLISIS SEGUIMIENTO OCI - Junio 30 de 2022</t>
  </si>
  <si>
    <t>CUMPLIMIENTO a junio 30 de 2022</t>
  </si>
  <si>
    <t>ESTADO a junio 30 de 2022</t>
  </si>
  <si>
    <t>2022 2022</t>
  </si>
  <si>
    <t>3.2.1</t>
  </si>
  <si>
    <t>3.2.2</t>
  </si>
  <si>
    <t>*Inversión de recursos sobre un inmueble en desuso
* El control fiscal interno fue valorado con deficiencias por el ente de control
* Existencia de una sentencia de acción popular para la intervención y adecuación de la infraestructura físicas del CHSJDD
* Falta de planeación, controles y alertas durante la estructuración y ejecución del proyecto, así como en la gestión de la contratación que se requería para el desarrollo del mismo en su momento</t>
  </si>
  <si>
    <t>* Realización de obras previo al inicio de la interventoría, la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</si>
  <si>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 Realización de obras previo al inicio de la interventoría, l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</si>
  <si>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Definir e implementar herramientas para optimizar la planeación y control de los proyectos a cargo de la Empresa en las diferentes fases desde su inicio hasta su cierre, permitiendo el seguimiento, análisis, documentación y toma oportuna de decisiones.</t>
  </si>
  <si>
    <t>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t>
  </si>
  <si>
    <t xml:space="preserve">Seguimiento integral de proyectos </t>
  </si>
  <si>
    <t xml:space="preserve">No.de herramientas implementadas para la planeación y control de proyectos
</t>
  </si>
  <si>
    <t>Evaluación conocimiento sobre supervisión e interventoría</t>
  </si>
  <si>
    <t xml:space="preserve">No. De documentos revisados, actualizados y socializados / No. Documentos de supervisión e interventoría en el SIG * 100
</t>
  </si>
  <si>
    <t xml:space="preserve">No.de socializaciones con evaluación de la efectividad / No. De socializaciones realizadas * 100
</t>
  </si>
  <si>
    <t>Gerencia Integral de Proyectos de la Subgerencia de Planeación y Administración de Proyectos</t>
  </si>
  <si>
    <t xml:space="preserve">Dirección Contractual / Supervisores </t>
  </si>
  <si>
    <t xml:space="preserve">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t>
  </si>
  <si>
    <t>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físico.</t>
  </si>
  <si>
    <t>Se programaron reuniones trimestrales con el Director Comercial para la revisión del Estado de los predios, la   primera se llevó a cabo el 4 de abril de 2022. (ver agenda). Se tiene proyectada la siguiente reunión para el mes de Julio de 2022
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t>
  </si>
  <si>
    <t>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t>
  </si>
  <si>
    <t>A través de radicado S2022001559 de fecha 22 abril de 2022  la DGC  realizó seguimiento en el diligenciamiento de la fecha de inicio en el secop, de algunos contratos, reportando a los supervisores las situaciones encontradas.</t>
  </si>
  <si>
    <t xml:space="preserve">Se adelantó la actualización del "PD-94 Publicación de informes a traves de plataforma SECOP" y se socializó en reunión programada el viernes 24 de Junio de 2022 a las 11am  </t>
  </si>
  <si>
    <t>De acuerdo con la acción de mejora planteada, la Subgerencia de Planeación y Administración de Proyectos ha llevado a cabo las siguientes gestiones:
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
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
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t>
  </si>
  <si>
    <t xml:space="preserve">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t>
  </si>
  <si>
    <t>CORTE JUN 30 DE 2022</t>
  </si>
  <si>
    <t>CUMPLIMIENTO a septiembre 30 de 2022</t>
  </si>
  <si>
    <t>ESTADO a septiembre 30 de 2022</t>
  </si>
  <si>
    <t>ANÁLISIS SEGUIMIENTO OCI - Septiembre 30 de 2022</t>
  </si>
  <si>
    <t>3.5.1</t>
  </si>
  <si>
    <t>Diferencia en la interpretación de la información reportada por la Empresa en el formato SIVICOF y la entregada en el marco de la auditoría para las metas 1 y 4 del proyecto 7507, la meta 3 del proyecto 7509 y la meta 1 del proyecto 7510.</t>
  </si>
  <si>
    <t>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t>
  </si>
  <si>
    <t>Actualización del procedimiento "PD55 Relación con entes externos"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</si>
  <si>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Realizar una jornada de autocontrol donde se incorporen temas relacionados con la importancia de la atención de requerimientos de la Contraloría, la oportunidad, veracidad, coherencia y responsabilidad en los diferentes niveles de la Empresa.</t>
  </si>
  <si>
    <t>Generar y socializar una directriz para todo el personal de la Empresa donde se emitan lineamientos sobre la responsabilidad, oportunidad, veracidad y coherencia en la información y generación de respuestas para entes externos de control.</t>
  </si>
  <si>
    <t>Revisar y ajustar el procedimiento "PD-89 Arriendo de Inmuebles", en cuanto a los lineamientos para la definición del canon de arrendamiento.</t>
  </si>
  <si>
    <t>Actualización procedimiento "PD55 Relación con entes externos"</t>
  </si>
  <si>
    <t>Procedimiento PD55 actualizado</t>
  </si>
  <si>
    <t>Jornada autocontrol</t>
  </si>
  <si>
    <t>Jornada de autocontrol realizada</t>
  </si>
  <si>
    <t>Comunicación interna lineamientos alta dirección</t>
  </si>
  <si>
    <t>Comunicación interna elaborada y socializada</t>
  </si>
  <si>
    <t>Actualización procedimiento "PD-89 Arriendo de Inmuebles"</t>
  </si>
  <si>
    <t>Procedimiento PD89 actualizado</t>
  </si>
  <si>
    <t>Oficina de Control Interno - Subgerencia de Planeación y Administración de proyectos</t>
  </si>
  <si>
    <t>Oficina de Control Interno</t>
  </si>
  <si>
    <t>Gerencia General  - Subgerencia de Planeación y Administración de proyectos</t>
  </si>
  <si>
    <t>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t>
  </si>
  <si>
    <t>CORTE SEP 30 DE 2022</t>
  </si>
  <si>
    <t>El 15 de julio de 2022 se realizó la segunda reunión con el Director Comercial para revisión del Estado de los predios, sobre el archivo generado desde el JSP7, con corte a 30 de junio de 2022, como resultado se ajustaron los estados que habían variado, quedando actualizada la base (ver reporte- los ajustes se encuentran resaltados en rojo). La próxima reunión se encuentra programada para octubre.
Por otra parte, se programaron reuniones periódicas con el profesional de la Dirección de Predios que realiza el cargue y actualización en el JSP7, de la información generada en el proceso de adquisición, con el fin de conciliar y verificar que todos los predios ingresados desde esa Dirección sean reportados para administración.  A septiembre 30 se han realizado 3 reuniones. 11 de julio, 2 de agosto y 6 de septiembre.  Se tienen programadas en el calendario, reuniones mensuales de cruce y revisión de información de la Base de Datos. (ver agendas y actas de reunión)</t>
  </si>
  <si>
    <t>En agosto de 2022 el procedimiento "PD-89 Arriendo de Inmuebles" fue revisado y ajustado en el numeral 2 LINEAMIENTOS O POLÍTICAS DE OPERACIÓN, incluyendo aspectos a tener en cuenta para la determinación de los cánones de arrendamiento; así mismo, se estableció un control en la actividad 8 del numeral 5 DESCRIPCION DE ACTIVIDADES,  con el fin de que se verifique que los estudios previos contengan los aspectos que fueron considerados para la determinación del canon de arrendamiento; esta modificación se publicó en la Erunet bajo la versión 3, en el enlace:
http://186.154.195.124/sites/default/files/documentos/PD-89_Arriendo_Inmuebles_V3.pdf
En octubre se programó reunión del equipo de la Dirección Comercial para considerar ajustes adicionales en el procedimiento en cuanto al estudio de mercado y fijación del canon.</t>
  </si>
  <si>
    <t>A través de radicado I2022002556 de fecha 26 de agosto de 2022 la DGC realizó seguimiento de manera aleatoria al cargue de documentos de ejecución contractual en la plataforma Secop, reportando a los supervisores las situaciones encontradas.</t>
  </si>
  <si>
    <t>Posterior a la revisión realizada en el primer trimestre del año y validando el contenido del procedimiento "PD-02 Programación y seguimiento al Plan de Acción Institucional", se determinó que aunque no es documento sobre reporte de cumplimiento de metas, su objetivo es "Definir las líneas estratégicas y de acción de la Empresa, que orienten la toma de decisiones y las actividades con el fin de lograr los objetivos estratégicos propuestos, teniendo en cuenta su capacidad y recursos, garantizando a su vez coherencia con políticas, normas, planes y programas distritales" y por ende es el documento donde se establecen los lineamientos para generar los instrumentos de planeación que son objeto de reportes; es por ello que como la intención de la acción es la definición de lineamientos y puntos de control para los reportes de metas, la Subgerencia de Planeación y Administración de Proyectos, identificó la conveniencia de que estos sean incorporados en el referido documento completando el ciclo desde la creación del instrumento, hasta la generación de reportes y su archivo.
En ese sentido en el mes de agosto se actualizó el procedimiento PD-02 y se socializó con las personas encargadas de su gestión que a la vez fue con quienes se trabajó la modificación señalada.
El procedimiento actualizado se puede ubicar en el siguiente enlace: http://186.154.195.124/sites/default/files/documentos/PD-02%20Progr%20seguim%20plan%20acci%20V4.pdf</t>
  </si>
  <si>
    <t>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t>
  </si>
  <si>
    <t>De acuerdo con la acción de mejora planteada, la Subgerencia de Planeación y Administración de Proyectos ha llevado a cabo las siguientes gestiones:
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
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
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t>
  </si>
  <si>
    <t>El repositorio de información que da cumplimiento a la acción conforme a lo reportado en el seguimiento anterior está disponible en el siguiente enlace: \\192.168.10.203\Institucional\SPAP\planeacion\28 PLANES\Información reportes 2022</t>
  </si>
  <si>
    <t>Hallazgo administrativo con incidencia fiscal por TRES MIL TRESCIENTOS TREINTA Y NUEVE MILLONES TRESCIENTOS CUARENTA Y OCHO MIL NOVECIENTOS CUARENTA Y UN PESOS ($3.339.348.941)  y presunta incidencia disciplinaria, por deficiencia en la estructuración de los estudios de mercado, lo que generó el pago del arrendamiento por un valor menor de las manzanas 10 y 22, sector  San Victorino.</t>
  </si>
  <si>
    <t>ANÁLISIS SEGUIMIENTO OCI - Diciembre 31 de 2022</t>
  </si>
  <si>
    <t>CUMPLIMIENTO a diciembre 31 de 2022</t>
  </si>
  <si>
    <t>ESTADO a diciembre 31 de 2022</t>
  </si>
  <si>
    <t>Dirección Comercial  - Subgerencia de Planeación y Administración de proyectos</t>
  </si>
  <si>
    <t>A través de radicado I2022003171 de fecha 4 de noviembre de 2022 la DGC realizó seguimiento de manera aleatoria al cargue de documentos de ejecución contractual en la plataforma Secop, reportando a los supervisores las situaciones encontradas.</t>
  </si>
  <si>
    <t>Se realizó campaña de Autocontrol, de forma virtual, la cual inició el 24 de junio de 2022 por medio de correos electrónicos de expectativa, remitidos a través de la Oficina Asesora de Comunicaciones.
El día 29 de junio de se remitió a los correos institucionales la encuesta "Pon a prueba tus conocimientos y gana espectaculares premios", relacionada con temas de la primera y segunda línea de defensa; una vez analizados los resultados, se realizarán las acciones de fortalecimiento de forma virtual, con el propósito de afianzar los conocimientos e implementación de las Líneas de defensa.
Se presento Informe Fortalecimiento Autocontrol - Primera Jornada 2022 Radicado interno I2022002831 de fecha 26 de septiembre de 2022.</t>
  </si>
  <si>
    <t>Se realizó la segunda jornada de autocontrol mediante la conferencia "Relación con Entes de Control", de forma presencial, el día 29 de noviembre de 2022, la cual fue acompañada por una campaña de expectativa a través de correos electrónicos remitidos por la Oficina Asesora de Comunicaciones.
La temática abordada por los colaboradores de la Oficina de Control Interno de la Empresa, contó con 8 capítulos a saber:
1. Roles de la Oficina de Control Interno Decreto 648 de 2017
2. Relación con Entes Externos de Control
3. Procedimiento PD55 - Relación con Entes Externos de Control
4. Flujograma general – Atención Presencial
5. Consecuencia del incumplimiento de los términos
6. Indicador - Integralidad, Coherencia y Oportunidad en las Respuestas a los Requerimientos de los Entes de Control
7. Anexo para la Rendición de Cuentas sistema de vigilancia y control fiscal - SIVICOF “Procedimiento: Seguimiento y Control a la Gestión Institucional”
8. Plan de Mejoramiento Contraloría de Bogotá</t>
  </si>
  <si>
    <t>CORTE DIC 31 DE 2022</t>
  </si>
  <si>
    <t>El 10 de octubre de 2022 se realizó la tercera reunión trimestral de revisión y actualización del campo "estado del proyecto" sobre el listado de predios generado por el módulo JSP7, con corte a 30 de septiembre de 2022; como soportes se anexaron acta con firma de los asistentes (Director Comercial, Gestor Senior III y Gestor Senior II de la Dirección Comercial), agenda de la citación y el listado de predios (resaltados en amarillo los que tuvieron modificación).
La revisión se continuará de acuerdo con lo establecido en el PROTOCOLO ESTADOS BASE DE DATOS DE PREDIOS - MÓDULO JSP7, documentado en el Sistema Integrado de Gestión SIG, con el Código GI-46 (página 7 literal b):
http://186.154.195.124/sites/default/files/documentos/GI-46%20Proto%20estado%20BD%20predios%20JSP7.pdf
Adicionalmente, como parte del autocontrol, se siguen llevando a cabo reuniones con el profesional de la Dirección de Predios encargado de alimentar el módulo del sistema JSP7 para cruce y revisión de la información.</t>
  </si>
  <si>
    <t>En el mes de diciembre, la Subgerencia de Planeación, en el marco del alcance del proceso Planeación y Seguimiento Integral de Proyectos adoptó la Guía de Gestión Integral de Proyectos versión 1 con código GI-49, la cual pone a disposición de la Empresa una Guía de referencia con los lineamientos y buenas prácticas para la gestión de proyectos. La citada guía se puede consultar en el siguiente link: http://186.154.195.124/node/4693.
En contribución a la socialización de la Guía, desde la Subgerencia de Planeación se emitió un memorando para los subgerentes, jefes de oficina, directores y supervisores de contrato informándoles sobre la existencia de la guía y su objetivo. En el archivo de la OCI reposa copia de dicho memorando con radicado No. I2022003610 del 26 de diciembre de 2022.</t>
  </si>
  <si>
    <t>Se realizó la actualización y publicación en la eruNET del procedimiento "PD55 Relación con entes externos" del SIG, en su versión 5 de fecha 29 de noviembre de 2022,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t>
  </si>
  <si>
    <t xml:space="preserve">Con fecha 24 de octubre de 2022, se publicó la versión cuatro del procedimiento Código: PD-89 Arriendo de Inmuebles, en la cual se incluyó un ajuste en el numeral 2 Lineamientos o Políticas de Operación "Establecer el área arrendable del predio considerando su destinación"
Ver versión en el link :     
http://186.154.195.124/sites/default/files/documentos/PD-89%20Arriendo%20Inmuebles%20V4.pdf
La socialización del procedimiento se realizó el 27 de octubre de 2022.                                                </t>
  </si>
  <si>
    <t>Se realizó una socialización de los formatos actualizados en la Dirección de Gestión Contractual: Acta de liquidación y Acta de cierre, la cual fue evaluada.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</si>
</sst>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
    <numFmt numFmtId="165" formatCode="0.0%"/>
  </numFmts>
  <fonts count="12"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
      <b/>
      <sz val="12"/>
      <color indexed="8"/>
      <name val="Arial"/>
      <family val="2"/>
    </font>
    <font>
      <b/>
      <sz val="12"/>
      <color theme="1"/>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s>
  <borders count="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9" fontId="5" fillId="4" borderId="2" xfId="1" applyFont="1" applyFill="1" applyBorder="1" applyAlignment="1">
      <alignment horizontal="center" vertical="center" wrapText="1"/>
    </xf>
    <xf numFmtId="9" fontId="5" fillId="4" borderId="2" xfId="1" applyFont="1" applyFill="1" applyBorder="1" applyAlignment="1">
      <alignment horizontal="left" vertical="center" wrapText="1"/>
    </xf>
    <xf numFmtId="9" fontId="5" fillId="4" borderId="2" xfId="0" applyNumberFormat="1" applyFont="1" applyFill="1" applyBorder="1" applyAlignment="1">
      <alignment horizontal="center" vertical="center" wrapText="1"/>
    </xf>
    <xf numFmtId="164" fontId="5" fillId="4" borderId="2" xfId="0" applyNumberFormat="1" applyFon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9" fontId="5" fillId="5" borderId="2" xfId="1" applyFont="1" applyFill="1" applyBorder="1" applyAlignment="1">
      <alignment horizontal="center" vertical="center" wrapText="1"/>
    </xf>
    <xf numFmtId="9" fontId="5" fillId="5" borderId="2" xfId="1" applyFont="1" applyFill="1" applyBorder="1" applyAlignment="1">
      <alignment horizontal="left" vertical="center" wrapText="1"/>
    </xf>
    <xf numFmtId="164" fontId="5" fillId="5" borderId="2" xfId="0" applyNumberFormat="1" applyFont="1" applyFill="1" applyBorder="1" applyAlignment="1" applyProtection="1">
      <alignment horizontal="center" vertical="center" wrapText="1"/>
      <protection locked="0"/>
    </xf>
    <xf numFmtId="0" fontId="0" fillId="0" borderId="0" xfId="0" applyAlignment="1">
      <alignment horizontal="right"/>
    </xf>
    <xf numFmtId="0" fontId="8" fillId="0" borderId="0" xfId="0" applyFont="1" applyAlignment="1">
      <alignment horizontal="right"/>
    </xf>
    <xf numFmtId="0" fontId="0" fillId="0" borderId="0" xfId="0" pivotButton="1"/>
    <xf numFmtId="0" fontId="0" fillId="0" borderId="0" xfId="0" pivotButton="1" applyAlignment="1">
      <alignment horizontal="right"/>
    </xf>
    <xf numFmtId="0" fontId="9" fillId="0" borderId="2"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justify" vertical="center" wrapText="1"/>
      <protection locked="0"/>
    </xf>
    <xf numFmtId="165" fontId="3" fillId="0" borderId="0" xfId="1" applyNumberFormat="1" applyFont="1" applyBorder="1" applyAlignment="1">
      <alignment horizontal="center"/>
    </xf>
    <xf numFmtId="0" fontId="10" fillId="5" borderId="2"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0" fontId="11" fillId="6" borderId="2" xfId="0" applyFont="1" applyFill="1" applyBorder="1" applyAlignment="1">
      <alignment horizontal="left" vertical="center" wrapText="1"/>
    </xf>
    <xf numFmtId="0" fontId="9" fillId="0" borderId="4" xfId="0" applyFont="1" applyBorder="1" applyAlignment="1">
      <alignment horizontal="center" vertical="center"/>
    </xf>
    <xf numFmtId="0" fontId="9" fillId="0" borderId="2" xfId="0" applyFont="1" applyBorder="1" applyAlignment="1">
      <alignment horizontal="left" vertical="center"/>
    </xf>
    <xf numFmtId="0" fontId="2"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center"/>
    </xf>
  </cellXfs>
  <cellStyles count="2">
    <cellStyle name="Normal" xfId="0" builtinId="0"/>
    <cellStyle name="Porcentaje" xfId="1" builtinId="5"/>
  </cellStyles>
  <dxfs count="1">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4949.362116203702" createdVersion="7" refreshedVersion="7" minRefreshableVersion="3" recordCount="25">
  <cacheSource type="worksheet">
    <worksheetSource ref="A3:AX28" sheet="seguim"/>
  </cacheSource>
  <cacheFields count="50">
    <cacheField name="No" numFmtId="0">
      <sharedItems containsSemiMixedTypes="0" containsString="0" containsNumber="1" containsInteger="1" minValue="1" maxValue="25"/>
    </cacheField>
    <cacheField name="CÓDIGO DE LA ENTIDAD" numFmtId="0">
      <sharedItems containsSemiMixedTypes="0" containsString="0" containsNumber="1" containsInteger="1" minValue="263" maxValue="263"/>
    </cacheField>
    <cacheField name="VIGENCIA PAD AUDITORIA o VISITA" numFmtId="0">
      <sharedItems count="2">
        <s v="2021 2021"/>
        <s v="2022 2022"/>
      </sharedItems>
    </cacheField>
    <cacheField name="CODIGO AUDITORIA SEGÚN PAD DE LA VIGENCIA" numFmtId="0">
      <sharedItems containsSemiMixedTypes="0" containsString="0" containsNumber="1" containsInteger="1" minValue="55" maxValue="60" count="3">
        <n v="56"/>
        <n v="55"/>
        <n v="60"/>
      </sharedItems>
    </cacheField>
    <cacheField name="No. HALLAZGO o Numeral del Informe de la Auditoría o Visita" numFmtId="0">
      <sharedItems count="10">
        <s v="3.1.1.1"/>
        <s v="3.1.1.2"/>
        <s v="3.1.2.1"/>
        <s v="3.1.2.2"/>
        <s v="3.1.3.1"/>
        <s v="3.2.1.1"/>
        <s v="3.2.1.2"/>
        <s v="3.2.1"/>
        <s v="3.2.2"/>
        <s v="3.5.1"/>
      </sharedItems>
    </cacheField>
    <cacheField name="CÓDIGO ACCIÓN" numFmtId="0">
      <sharedItems containsSemiMixedTypes="0" containsString="0" containsNumber="1" containsInteger="1" minValue="1" maxValue="8"/>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 Mayo 15 de 2020" numFmtId="9">
      <sharedItems containsNonDate="0" containsString="0" containsBlank="1"/>
    </cacheField>
    <cacheField name="CUMPLIMIENTO a mayo 15 de 2020" numFmtId="9">
      <sharedItems containsNonDate="0" containsString="0" containsBlank="1"/>
    </cacheField>
    <cacheField name="ESTADO a mayo 15 de 2020" numFmtId="9">
      <sharedItems containsNonDate="0" containsString="0" containsBlank="1"/>
    </cacheField>
    <cacheField name="ANÁLISIS SEGUIMIENTO OCI - Julio 15 de 2020" numFmtId="9">
      <sharedItems containsNonDate="0" containsString="0" containsBlank="1"/>
    </cacheField>
    <cacheField name="CUMPLIMIENTO a julio 15 de 2020" numFmtId="9">
      <sharedItems containsNonDate="0" containsString="0" containsBlank="1"/>
    </cacheField>
    <cacheField name="ESTADO a julio 15 de 2020" numFmtId="9">
      <sharedItems containsNonDate="0" containsString="0" containsBlank="1"/>
    </cacheField>
    <cacheField name="ANÁLISIS SEGUIMIENTO OCI - Octubre 30 de 2020" numFmtId="9">
      <sharedItems containsNonDate="0" containsString="0" containsBlank="1"/>
    </cacheField>
    <cacheField name="CUMPLIMIENTO a octubre 30 de 2020" numFmtId="9">
      <sharedItems containsNonDate="0" containsString="0" containsBlank="1"/>
    </cacheField>
    <cacheField name="ESTADO a octubre 30 de 2020" numFmtId="9">
      <sharedItems containsNonDate="0" containsString="0" containsBlank="1"/>
    </cacheField>
    <cacheField name="ANÁLISIS SEGUIMIENTO OCI - Diciembre 31 de 2020" numFmtId="9">
      <sharedItems containsNonDate="0" containsString="0" containsBlank="1"/>
    </cacheField>
    <cacheField name="CUMPLIMIENTO a diciembre 31 de 2020" numFmtId="9">
      <sharedItems containsNonDate="0" containsString="0" containsBlank="1"/>
    </cacheField>
    <cacheField name="ESTADO a diciembre 31 de 2020" numFmtId="9">
      <sharedItems containsNonDate="0" containsString="0" containsBlank="1"/>
    </cacheField>
    <cacheField name="ANÁLISIS SEGUIMIENTO OCI - Marzo 31 de 2021" numFmtId="9">
      <sharedItems containsNonDate="0" containsString="0" containsBlank="1"/>
    </cacheField>
    <cacheField name="CUMPLIMIENTO a marzo 31 de 2021" numFmtId="9">
      <sharedItems containsNonDate="0" containsString="0" containsBlank="1"/>
    </cacheField>
    <cacheField name="ESTADO a marzo 31 de 2021" numFmtId="9">
      <sharedItems containsNonDate="0" containsString="0" containsBlank="1"/>
    </cacheField>
    <cacheField name="ANÁLISIS SEGUIMIENTO OCI - Junio 30 de 2021" numFmtId="9">
      <sharedItems containsNonDate="0" containsString="0" containsBlank="1"/>
    </cacheField>
    <cacheField name="CUMPLIMIENTO a junio 30 de 2021" numFmtId="9">
      <sharedItems containsNonDate="0" containsString="0" containsBlank="1"/>
    </cacheField>
    <cacheField name="ESTADO a junio 30 de 2021" numFmtId="9">
      <sharedItems containsNonDate="0" containsString="0" containsBlank="1"/>
    </cacheField>
    <cacheField name="ANÁLISIS SEGUIMIENTO OCI - Septiembre 30 de 2021" numFmtId="9">
      <sharedItems containsNonDate="0" containsString="0" containsBlank="1"/>
    </cacheField>
    <cacheField name="CUMPLIMIENTO a septiembre 30 de 2021" numFmtId="9">
      <sharedItems containsNonDate="0" containsString="0" containsBlank="1"/>
    </cacheField>
    <cacheField name="ESTADO a septiembre 30 de 2021" numFmtId="9">
      <sharedItems containsBlank="1"/>
    </cacheField>
    <cacheField name="ANÁLISIS SEGUIMIENTO OCI - Diciembre 31 de 2021" numFmtId="9">
      <sharedItems containsBlank="1" longText="1"/>
    </cacheField>
    <cacheField name="CUMPLIMIENTO a diciembre 31 de 2021" numFmtId="9">
      <sharedItems containsString="0" containsBlank="1" containsNumber="1" minValue="0" maxValue="1"/>
    </cacheField>
    <cacheField name="ESTADO a diciembre 31 de 2021" numFmtId="9">
      <sharedItems containsBlank="1"/>
    </cacheField>
    <cacheField name="ANÁLISIS SEGUIMIENTO OCI - Marzo 31 de 2022" numFmtId="9">
      <sharedItems containsBlank="1" longText="1"/>
    </cacheField>
    <cacheField name="CUMPLIMIENTO a marzo 31 de 2022" numFmtId="9">
      <sharedItems containsString="0" containsBlank="1" containsNumber="1" minValue="0.1" maxValue="1"/>
    </cacheField>
    <cacheField name="ESTADO a marzo 31 de 2022" numFmtId="9">
      <sharedItems containsBlank="1"/>
    </cacheField>
    <cacheField name="ANÁLISIS SEGUIMIENTO OCI - Junio 30 de 2022" numFmtId="9">
      <sharedItems containsBlank="1" longText="1"/>
    </cacheField>
    <cacheField name="CUMPLIMIENTO a junio 30 de 2022" numFmtId="9">
      <sharedItems containsString="0" containsBlank="1" containsNumber="1" minValue="0" maxValue="1"/>
    </cacheField>
    <cacheField name="ESTADO a junio 30 de 2022" numFmtId="9">
      <sharedItems containsBlank="1"/>
    </cacheField>
    <cacheField name="ANÁLISIS SEGUIMIENTO OCI - Septiembre 30 de 2022" numFmtId="9">
      <sharedItems containsBlank="1" longText="1"/>
    </cacheField>
    <cacheField name="CUMPLIMIENTO a septiembre 30 de 2022" numFmtId="9">
      <sharedItems containsString="0" containsBlank="1" containsNumber="1" minValue="0.5" maxValue="1"/>
    </cacheField>
    <cacheField name="ESTADO a septiembre 30 de 2022" numFmtId="9">
      <sharedItems/>
    </cacheField>
    <cacheField name="ANÁLISIS SEGUIMIENTO OCI - Diciembre 31 de 2022" numFmtId="9">
      <sharedItems containsBlank="1" longText="1"/>
    </cacheField>
    <cacheField name="CUMPLIMIENTO a diciembre 31 de 2022" numFmtId="9">
      <sharedItems containsString="0" containsBlank="1" containsNumber="1" containsInteger="1" minValue="1" maxValue="1"/>
    </cacheField>
    <cacheField name="ESTADO a diciembre 31 de 2022" numFmtId="9">
      <sharedItems count="2">
        <s v="CUMPLIDA"/>
        <s v="EN PROCESO_x000a_EN TERMINOS"/>
      </sharedItems>
    </cacheField>
    <cacheField name="FECHA DE INICIO" numFmtId="164">
      <sharedItems containsSemiMixedTypes="0" containsNonDate="0" containsDate="1" containsString="0" minDate="2021-10-19T00:00:00" maxDate="2022-08-27T00:00:00"/>
    </cacheField>
    <cacheField name="FECHA DE TERMINACIÓN" numFmtId="164">
      <sharedItems containsSemiMixedTypes="0" containsNonDate="0" containsDate="1" containsString="0" minDate="2022-01-31T00:00:00" maxDate="2023-04-01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n v="1"/>
    <n v="263"/>
    <x v="0"/>
    <x v="0"/>
    <x v="0"/>
    <n v="1"/>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Revisión de la información reportada en el aplicativo Sivicof correspondiente al hallazgo administrativo en la vigencia 2021 con corte al 30 de septiembre."/>
    <s v="Revisión Formato CB-0114 "/>
    <s v="No. formatos revisados / No. formatos programados para revisión."/>
    <m/>
    <m/>
    <m/>
    <m/>
    <m/>
    <m/>
    <m/>
    <m/>
    <m/>
    <m/>
    <m/>
    <m/>
    <m/>
    <m/>
    <m/>
    <m/>
    <m/>
    <m/>
    <m/>
    <m/>
    <s v="EN PROCESO_x000a_EN TERMINOS"/>
    <s v="Se realizó la revisión del Formato CB-0114 para los meses de enero a septiembre de 2021 arrojando los siguientes resultados:_x000a__x000a_*Reporte enero y febrero 2021: se revisó y se verificó que la información se transmitió correctamente. El soporte es la transmisión de la cuenta en la fecha respectiva._x000a_*Reporte marzo: se realizó revisión y ajuste del formato para retransmisión. Anexo 1. Correo a Control Interno remitiendo la información validada. _x000a_*Reporte abril a septiembre 2021: se revisó y se verificó que la información se transmitió correctamente. El soporte es la transmisión de la cuenta en la fecha respectiva._x000a_*Reporte octubre a diciembre: Se realizó la revisión y validación de información confirmando que se encontraba diligenciada correctamente.  El soporte es la transmisión de la cuenta en la fecha respectiva."/>
    <n v="1"/>
    <s v="CUMPLIDA"/>
    <m/>
    <n v="1"/>
    <s v="CUMPLIDA"/>
    <m/>
    <n v="1"/>
    <s v="CUMPLIDA"/>
    <m/>
    <n v="1"/>
    <s v="CUMPLIDA"/>
    <m/>
    <n v="1"/>
    <x v="0"/>
    <d v="2021-10-19T00:00:00"/>
    <d v="2022-01-31T00:00:00"/>
    <s v="Subgerencia de Gestión Corporativa - Tesorería"/>
  </r>
  <r>
    <n v="2"/>
    <n v="263"/>
    <x v="0"/>
    <x v="0"/>
    <x v="0"/>
    <n v="2"/>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Solicitar apertura del aplicativo Sivicof a la Contraloría con el fin de subsanar inconsistencias encontradas en la revisión."/>
    <s v="Reportes Sivicof Ajustados"/>
    <s v="Número de reportes modificados/Número de reportes con objeto de modificación  "/>
    <m/>
    <m/>
    <m/>
    <m/>
    <m/>
    <m/>
    <m/>
    <m/>
    <m/>
    <m/>
    <m/>
    <m/>
    <m/>
    <m/>
    <m/>
    <m/>
    <m/>
    <m/>
    <m/>
    <m/>
    <s v="EN PROCESO_x000a_EN TERMINOS"/>
    <s v="Se elaboró comunicación dirigida a la Contraloría con radicado No. E2021007202 de fecha diciembre de 2021 solicitando la retransmisión del reporte del mes de marzo de 2021. Anexo 2._x000a__x000a_Soporte correo electrónico de transmisión del formato CB-0114 realizado en el mes de diciembre de 2021. Anexo 3."/>
    <n v="1"/>
    <s v="CUMPLIDA"/>
    <m/>
    <n v="1"/>
    <s v="CUMPLIDA"/>
    <m/>
    <n v="1"/>
    <s v="CUMPLIDA"/>
    <m/>
    <n v="1"/>
    <s v="CUMPLIDA"/>
    <m/>
    <n v="1"/>
    <x v="0"/>
    <d v="2021-10-19T00:00:00"/>
    <d v="2022-01-31T00:00:00"/>
    <s v="Subgerencia de Gestión Corporativa - Tesorería"/>
  </r>
  <r>
    <n v="3"/>
    <n v="263"/>
    <x v="0"/>
    <x v="0"/>
    <x v="0"/>
    <n v="3"/>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Conciliación mensual de información del reporte de Sivicof contra la información registrada en el Sistema Administrativo y Financiero JSP7 con corte al 30 de diciembre de 2021"/>
    <s v="Conciliación de Información"/>
    <s v="No. de conciliaciones ejecutadas / No. De conciliaciones programadas"/>
    <m/>
    <m/>
    <m/>
    <m/>
    <m/>
    <m/>
    <m/>
    <m/>
    <m/>
    <m/>
    <m/>
    <m/>
    <m/>
    <m/>
    <m/>
    <m/>
    <m/>
    <m/>
    <m/>
    <m/>
    <s v="EN PROCESO_x000a_EN TERMINOS"/>
    <s v="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
    <n v="0.75"/>
    <s v="EN PROCESO_x000a_EN TERMINOS"/>
    <s v="Al cierre de la vigencia 2021 no se constituyeron inversiones en CDT. De acuerdo con lo anterior la transmisión del formato CB-0114 se realiza en blanco._x000a__x000a_El soporte de esta acción corresponde al formato a diciembre 31 de 2021 de la cuenta mensual transmitida en enero 2022 el cual reposa en la oficina de Control Interno."/>
    <n v="1"/>
    <s v="CUMPLIDA"/>
    <m/>
    <n v="1"/>
    <s v="CUMPLIDA"/>
    <m/>
    <n v="1"/>
    <s v="CUMPLIDA"/>
    <m/>
    <n v="1"/>
    <x v="0"/>
    <d v="2021-10-19T00:00:00"/>
    <d v="2022-01-31T00:00:00"/>
    <s v="Subgerencia de Gestión Corporativa - Tesorería"/>
  </r>
  <r>
    <n v="4"/>
    <n v="263"/>
    <x v="0"/>
    <x v="0"/>
    <x v="0"/>
    <n v="4"/>
    <s v="Hallazgo administrativo con presunta incidencia disciplinaria por falta de reporte e inconsistencias en la información en la rendición de la cuenta de la ERU en el aplicativo de SIVICOF. CASO 2 Formato CB-0905"/>
    <s v="Debilidades en la conciliación de la información que se registra en Sivicof formato CB-0905 objeto del hallazgo administrativo. "/>
    <s v="Conciliación mensual de información del reporte de Sivicof contra la información registrada en el Sistema Administrativo y Financiero JSP7 en la vigencia 2021 "/>
    <s v="Conciliación de Información"/>
    <s v="Una conciliación realizada de información 2021"/>
    <m/>
    <m/>
    <m/>
    <m/>
    <m/>
    <m/>
    <m/>
    <m/>
    <m/>
    <m/>
    <m/>
    <m/>
    <m/>
    <m/>
    <m/>
    <m/>
    <m/>
    <m/>
    <m/>
    <m/>
    <s v="EN PROCESO_x000a_EN TERMINOS"/>
    <s v="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
    <n v="0.75"/>
    <s v="EN PROCESO_x000a_EN TERMINOS"/>
    <s v="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_x000a__x000a_Anexo 1 Reporte JSP7 Cuentas por Pagar_x000a_Anexo 2 Balane de Prueba"/>
    <n v="1"/>
    <s v="CUMPLIDA"/>
    <m/>
    <n v="1"/>
    <s v="CUMPLIDA"/>
    <m/>
    <n v="1"/>
    <s v="CUMPLIDA"/>
    <m/>
    <n v="1"/>
    <x v="0"/>
    <d v="2021-10-19T00:00:00"/>
    <d v="2022-01-31T00:00:00"/>
    <s v="Subgerencia de Gestión Corporativa - Tesorería"/>
  </r>
  <r>
    <n v="5"/>
    <n v="263"/>
    <x v="0"/>
    <x v="0"/>
    <x v="0"/>
    <n v="5"/>
    <s v="Hallazgo administrativo con presunta incidencia disciplinaria por falta de reporte e inconsistencias en la información en la rendición de la cuenta de la ERU en el aplicativo de SIVICOF. CASO 2 Formato CB-0905"/>
    <s v="Debilidades en la conciliación de la información que se registra en Sivicof formato CB-0905 objeto del hallazgo administrativo. "/>
    <s v="Realizar una capacitación sobre instructivos de Sivicof, donde participe el equipo de trabajo que desarrolla actividades de diligenciamiento de los formatos Sivicof"/>
    <s v="Capacitación"/>
    <s v="Una capacitación realizada con evidencia de participación de los involucrados"/>
    <m/>
    <m/>
    <m/>
    <m/>
    <m/>
    <m/>
    <m/>
    <m/>
    <m/>
    <m/>
    <m/>
    <m/>
    <m/>
    <m/>
    <m/>
    <m/>
    <m/>
    <m/>
    <m/>
    <m/>
    <s v="EN PROCESO_x000a_EN TERMINOS"/>
    <s v="Se proyectó borrador de comunicación para la Contraloría solicitando la capacitación relacionada con diligenciamiento de los instructivos la cual se encuentra en revisión y aprobación. Anexo 4 proyecto comunicación."/>
    <n v="0.75"/>
    <s v="EN PROCESO_x000a_EN TERMINOS"/>
    <s v="Con el acompañamiento del a Oficina de Control Interno, la Contraloría de Bogotá remitió mediante correo electrónico del 21 de enero de 2022 la socialización de la capacitación &quot;Socialización Circular 006 de 2021- Grupo III&quot; sobre los formatos a transmitir en la cuenta anual vigencia 2021, el cual incluye el formato CB-0905. Anexo 3."/>
    <n v="1"/>
    <s v="CUMPLIDA"/>
    <m/>
    <n v="1"/>
    <s v="CUMPLIDA"/>
    <m/>
    <n v="1"/>
    <s v="CUMPLIDA"/>
    <m/>
    <n v="1"/>
    <x v="0"/>
    <d v="2021-10-19T00:00:00"/>
    <d v="2022-02-28T00:00:00"/>
    <s v="Subgerencia de Gestión Corporativa - Tesorería y Oficina de Control Interno"/>
  </r>
  <r>
    <n v="6"/>
    <n v="263"/>
    <x v="0"/>
    <x v="0"/>
    <x v="0"/>
    <n v="6"/>
    <s v="Hallazgo administrativo con presunta incidencia disciplinaria por falta de reporte e inconsistencias en la información en la rendición de la cuenta de la ERU en el aplicativo de SIVICOF. CASO 3 DOCUMENTO CBN-1001-1220 PAC._x000a_"/>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iligenciar el formato CBN 1001 PAC con el Catálogo de Cuentas Presupuestales vigente y aplicable para la Empresa. "/>
    <s v="Formato CBN 1001 PAC actualizado"/>
    <s v="Un Formato actualizado "/>
    <m/>
    <m/>
    <m/>
    <m/>
    <m/>
    <m/>
    <m/>
    <m/>
    <m/>
    <m/>
    <m/>
    <m/>
    <m/>
    <m/>
    <m/>
    <m/>
    <m/>
    <m/>
    <m/>
    <m/>
    <s v="EN PROCESO_x000a_EN TERMINOS"/>
    <s v="El formato CBN 1001 PAC se actualizó conforme al Catálogo Integrado de Cuentas Presupuestales de ingresos y de gastos para la información transmitida durante la vigencia 2021, así como la formulación de las filas de subtotales y totales. Anexo 5."/>
    <n v="1"/>
    <s v="CUMPLIDA"/>
    <m/>
    <n v="1"/>
    <s v="CUMPLIDA"/>
    <m/>
    <n v="1"/>
    <s v="CUMPLIDA"/>
    <m/>
    <n v="1"/>
    <s v="CUMPLIDA"/>
    <m/>
    <n v="1"/>
    <x v="0"/>
    <d v="2021-10-19T00:00:00"/>
    <d v="2022-05-31T00:00:00"/>
    <s v="Subgerencia de Gestión Corporativa - Presupuesto"/>
  </r>
  <r>
    <n v="7"/>
    <n v="263"/>
    <x v="0"/>
    <x v="0"/>
    <x v="0"/>
    <n v="7"/>
    <s v="Hallazgo administrativo con presunta incidencia disciplinaria por falta de reporte e inconsistencias en la información en la rendición de la cuenta de la ERU en el aplicativo de SIVICOF. CASO 3 DOCUMENTO CBN-1001-1220 PAC._x000a_"/>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iseñar y emplear un formato de validación de la información contenida en el formato CBN 1001 PAC para la revisión previa al envío periódico de la misma."/>
    <s v=" Formato de validación de información CBN 1001 PAC diseñado y aplicado"/>
    <s v="Un formato implementado"/>
    <m/>
    <m/>
    <m/>
    <m/>
    <m/>
    <m/>
    <m/>
    <m/>
    <m/>
    <m/>
    <m/>
    <m/>
    <m/>
    <m/>
    <m/>
    <m/>
    <m/>
    <m/>
    <m/>
    <m/>
    <s v="EN PROCESO_x000a_EN TERMINOS"/>
    <s v="Se elaboró un piloto con la información a diciembre 31 de 2021 para validar la información previa a la transmisión, obteniendo resultados aceptables que requieren ajustes en el diseño y formulación. Anexo 6."/>
    <n v="0.75"/>
    <s v="EN PROCESO_x000a_EN TERMINOS"/>
    <s v="Se implementó el formato para validar la información previa a la transmisión correspondiente a enero y febrero 2022, obteniendo resultados óptimos que posibilitan su implementación definitiva y seguimiento para el próximo trimestre. Anexo  4."/>
    <n v="1"/>
    <s v="CUMPLIDA"/>
    <s v="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
    <n v="1"/>
    <s v="CUMPLIDA"/>
    <m/>
    <n v="1"/>
    <s v="CUMPLIDA"/>
    <m/>
    <n v="1"/>
    <x v="0"/>
    <d v="2021-10-19T00:00:00"/>
    <d v="2022-06-30T00:00:00"/>
    <s v="Subgerencia de Gestión Corporativa - Presupuesto"/>
  </r>
  <r>
    <n v="8"/>
    <n v="263"/>
    <x v="0"/>
    <x v="0"/>
    <x v="0"/>
    <n v="8"/>
    <s v="Hallazgo administrativo con presunta incidencia disciplinaria por falta de reporte e inconsistencias en la información en la rendición de la cuenta de la ERU en el aplicativo de SIVICOF. CASO 3 DOCUMENTO CBN-1001-1220 PAC."/>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efinir las directrices de priorización para la elaboración, presentación y entrega de información a los organismos administrativos y de control frente a otras actividades funcionales de las áreas de presupuesto, tesorería y contabilidad de la Subgerencia Corporativa."/>
    <s v="Instructivo de priorización para la elaboración, presentación y entrega de información "/>
    <s v="Un documento de instructivo publicado y socializado "/>
    <m/>
    <m/>
    <m/>
    <m/>
    <m/>
    <m/>
    <m/>
    <m/>
    <m/>
    <m/>
    <m/>
    <m/>
    <m/>
    <m/>
    <m/>
    <m/>
    <m/>
    <m/>
    <m/>
    <m/>
    <s v="EN PROCESO_x000a_EN TERMINOS"/>
    <s v="Se está recopilando la información de procedimientos, circulares y directivas vigentes para establecer el mecanismo más idóneo que permita cumplir efectivamente con la acción."/>
    <n v="0.15"/>
    <s v="EN PROCESO_x000a_EN TERMINOS"/>
    <s v="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_x000a__x000a_En consecuencia, se expidió la comunicación interna I2022000718 (soporte ubicado en TAMPUS) mediante la cual se fija el calendario de actividades financieras para la vigencia 2022, al tiempo que se dictan algunas recomendaciones que complementan este objetivo."/>
    <n v="1"/>
    <s v="CUMPLIDA"/>
    <m/>
    <n v="1"/>
    <s v="CUMPLIDA"/>
    <m/>
    <n v="1"/>
    <s v="CUMPLIDA"/>
    <m/>
    <n v="1"/>
    <x v="0"/>
    <d v="2021-10-19T00:00:00"/>
    <d v="2022-06-30T00:00:00"/>
    <s v="Subgerencia de Gestión Corporativa - Presupuesto - Contabilidad - Tesorería"/>
  </r>
  <r>
    <n v="9"/>
    <n v="263"/>
    <x v="0"/>
    <x v="0"/>
    <x v="1"/>
    <n v="2"/>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PACA . Se presentan inconsistencias por falta de puntos de control y de definición de la información que debe ser reportada."/>
    <s v="Seguimiento semestral de los avances de las actividades y ejecución presupuestal de las metas definidas en el PACA, en concordancia con el SEGPLAN, SIVICOF y los lineamientos de las Secretaría Distrital de Ambiente, registrando los avances en actas con compromisos."/>
    <s v="Acta de reunión"/>
    <s v="Actas de reunión firmadas por las partes con avances y compromisos "/>
    <m/>
    <m/>
    <m/>
    <m/>
    <m/>
    <m/>
    <m/>
    <m/>
    <m/>
    <m/>
    <m/>
    <m/>
    <m/>
    <m/>
    <m/>
    <m/>
    <m/>
    <m/>
    <m/>
    <m/>
    <s v="EN PROCESO_x000a_EN TERMINOS"/>
    <s v="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
    <n v="1"/>
    <s v="CUMPLIDA"/>
    <m/>
    <n v="1"/>
    <s v="CUMPLIDA"/>
    <m/>
    <n v="1"/>
    <s v="CUMPLIDA"/>
    <m/>
    <n v="1"/>
    <s v="CUMPLIDA"/>
    <m/>
    <n v="1"/>
    <x v="0"/>
    <d v="2021-10-19T00:00:00"/>
    <d v="2022-10-15T00:00:00"/>
    <s v="Subgerencia Desarrollo de Proyectos, Subgerencia de Gestión Corporativa y Subgerencia de Planeación"/>
  </r>
  <r>
    <n v="10"/>
    <n v="263"/>
    <x v="0"/>
    <x v="0"/>
    <x v="1"/>
    <n v="3"/>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ODS. Se presentan inconsistencias por falta de puntos de control y de definición de la información que debe ser reportada."/>
    <s v="Definición de lineamientos y puntos de control en el proceso de Direccionamiento Estratégico, en relación con los reportes de información asociada con los reportes de metas y proyectos de inversión a usuarios externos."/>
    <s v="Documento con lineamientos y controles incorporados"/>
    <s v="1 documento con lineamientos y controles incorporados"/>
    <m/>
    <m/>
    <m/>
    <m/>
    <m/>
    <m/>
    <m/>
    <m/>
    <m/>
    <m/>
    <m/>
    <m/>
    <m/>
    <m/>
    <m/>
    <m/>
    <m/>
    <m/>
    <m/>
    <m/>
    <s v="EN PROCESO_x000a_EN TERMINOS"/>
    <s v="Sin reporte de avance"/>
    <n v="0"/>
    <s v="EN PROCESO_x000a_EN TERMINOS"/>
    <s v="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
    <n v="0.1"/>
    <s v="EN PROCESO_x000a_EN TERMINOS"/>
    <s v="Sin reporte de avance"/>
    <n v="0"/>
    <s v="EN PROCESO_x000a_EN TERMINOS"/>
    <s v="Posterior a la revisión realizada en el primer trimestre del año y validando el contenido del procedimiento &quot;PD-02 Programación y seguimiento al Plan de Acción Institucional&quot;, se determinó que aunque no es documento sobre reporte de cumplimiento de metas, su objetivo es &quot;Definir las líneas estratégicas y de acción de la Empresa, que orienten la toma de decisiones y las actividades con el fin de lograr los objetivos estratégicos propuestos, teniendo en cuenta su capacidad y recursos, garantizando a su vez coherencia con políticas, normas, planes y programas distritales&quot; y por ende es el documento donde se establecen los lineamientos para generar los instrumentos de planeación que son objeto de reportes; es por ello que como la intención de la acción es la definición de lineamientos y puntos de control para los reportes de metas, la Subgerencia de Planeación y Administración de Proyectos, identificó la conveniencia de que estos sean incorporados en el referido documento completando el ciclo desde la creación del instrumento, hasta la generación de reportes y su archivo._x000a__x000a_En ese sentido en el mes de agosto se actualizó el procedimiento PD-02 y se socializó con las personas encargadas de su gestión que a la vez fue con quienes se trabajó la modificación señalada._x000a__x000a_El procedimiento actualizado se puede ubicar en el siguiente enlace: http://186.154.195.124/sites/default/files/documentos/PD-02%20Progr%20seguim%20plan%20acci%20V4.pdf"/>
    <n v="1"/>
    <s v="CUMPLIDA"/>
    <m/>
    <n v="1"/>
    <x v="0"/>
    <d v="2021-10-19T00:00:00"/>
    <d v="2022-10-15T00:00:00"/>
    <s v="Subgerencia de Planeación y Administración de Proyectos"/>
  </r>
  <r>
    <n v="11"/>
    <n v="263"/>
    <x v="0"/>
    <x v="0"/>
    <x v="1"/>
    <n v="4"/>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ODS. Se presentan inconsistencias por falta de puntos de control y de definición de la información que debe ser reportada."/>
    <s v="Implementar un repositorio de información donde la subgerencia de Planeación incorpore los reportes de información que se envían a usuarios externos en relación con las metas y los proyectos de inversión, teniendo en cuenta la cronología y fechas de corte."/>
    <s v="Estado del Repositorio creado e implementado"/>
    <s v="No. De informes para usuarios externos incorporados en el repositorio / No. De informes para usuarios externos generados "/>
    <m/>
    <m/>
    <m/>
    <m/>
    <m/>
    <m/>
    <m/>
    <m/>
    <m/>
    <m/>
    <m/>
    <m/>
    <m/>
    <m/>
    <m/>
    <m/>
    <m/>
    <m/>
    <m/>
    <m/>
    <s v="EN PROCESO_x000a_EN TERMINOS"/>
    <s v="Sin reporte de avance"/>
    <n v="0"/>
    <s v="EN PROCESO_x000a_EN TERMINOS"/>
    <s v="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
    <n v="0.1"/>
    <s v="EN PROCESO_x000a_EN TERMINOS"/>
    <s v="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
    <n v="0.7"/>
    <s v="EN PROCESO_x000a_EN TERMINOS"/>
    <s v="El repositorio de información que da cumplimiento a la acción conforme a lo reportado en el seguimiento anterior está disponible en el siguiente enlace: \\192.168.10.203\Institucional\SPAP\planeacion\28 PLANES\Información reportes 2022"/>
    <n v="1"/>
    <s v="CUMPLIDA"/>
    <m/>
    <n v="1"/>
    <x v="0"/>
    <d v="2021-10-19T00:00:00"/>
    <d v="2022-10-15T00:00:00"/>
    <s v="Subgerencia de Planeación y Administración de Proyectos"/>
  </r>
  <r>
    <n v="12"/>
    <n v="263"/>
    <x v="0"/>
    <x v="0"/>
    <x v="2"/>
    <n v="1"/>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Elaborar un procedimiento que contenga controles y lineamientos en la oportunidad y completitud para el cargue de documentos de ejecución del contrato en el SECOP."/>
    <s v="Un procedimiento publicado (intranet) y socializado"/>
    <s v="Un procedimiento publicado (intranet) y socializado."/>
    <m/>
    <m/>
    <m/>
    <m/>
    <m/>
    <m/>
    <m/>
    <m/>
    <m/>
    <m/>
    <m/>
    <m/>
    <m/>
    <m/>
    <m/>
    <m/>
    <m/>
    <m/>
    <m/>
    <m/>
    <s v="EN PROCESO_x000a_EN TERMINOS"/>
    <s v="La DGC en conjunto con la Subgerencia de Gestión Corporativa elaboró el procedimiento PD-94 de fecha 23 de diciembre 2021 &quot;Publicación de informes y pagos a contratistas a través de la plataforma SECOP II o su equivalente&quot; el cual se encuentra publicado en la intranet."/>
    <n v="1"/>
    <s v="CUMPLIDA"/>
    <m/>
    <n v="1"/>
    <s v="CUMPLIDA"/>
    <m/>
    <n v="1"/>
    <s v="CUMPLIDA"/>
    <m/>
    <n v="1"/>
    <s v="CUMPLIDA"/>
    <m/>
    <n v="1"/>
    <x v="0"/>
    <d v="2021-10-19T00:00:00"/>
    <d v="2022-04-30T00:00:00"/>
    <s v="Subgerencia Corporativa, Dirección de Gestión Contractual y Subgerencia de Planeación (Apoyo)"/>
  </r>
  <r>
    <n v="13"/>
    <n v="263"/>
    <x v="0"/>
    <x v="0"/>
    <x v="2"/>
    <n v="2"/>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Realizar dos socializaciones del procedimiento del cargue de la información al SECOP."/>
    <s v="Socializaciones "/>
    <s v="Dos socializaciones ejecutadas "/>
    <m/>
    <m/>
    <m/>
    <m/>
    <m/>
    <m/>
    <m/>
    <m/>
    <m/>
    <m/>
    <m/>
    <m/>
    <m/>
    <m/>
    <m/>
    <m/>
    <m/>
    <m/>
    <m/>
    <m/>
    <s v="EN PROCESO_x000a_EN TERMINOS"/>
    <s v="A través de correo electrónico de fecha 31 de diciembre de 2021 se socializó el procedimiento PD-94 &quot;Publicación de informes y pagos a contratistas a través de la plataforma SECOP II o su equivalente&quot;."/>
    <n v="0.5"/>
    <s v="EN PROCESO_x000a_EN TERMINOS"/>
    <s v="A traves de correo electronico de fecha 14 de enero de 2022 se socializó el procedimiento PD-94 &quot;Publicación de informes y pagos a contratistas a través de la plataforma SECOP II o su equivalente&quot;."/>
    <n v="1"/>
    <s v="CUMPLIDA"/>
    <m/>
    <n v="1"/>
    <s v="CUMPLIDA"/>
    <m/>
    <n v="1"/>
    <s v="CUMPLIDA"/>
    <m/>
    <n v="1"/>
    <x v="0"/>
    <d v="2021-10-19T00:00:00"/>
    <d v="2022-10-13T00:00:00"/>
    <s v="Subgerencia de Gestión Corporativa, Dirección de Gestión Contractual y Oficina de Comunicaciones"/>
  </r>
  <r>
    <n v="14"/>
    <n v="263"/>
    <x v="0"/>
    <x v="0"/>
    <x v="2"/>
    <n v="3"/>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és de radicado I2021003338 de fecha 15 de diciembre de 2021 la DGC realizó seguimiento de manera aleatoria al cargue de documentos de ejecución contractual en la plataforma Secop, reportando a los supervisores las situaciones encontradas."/>
    <n v="0.16666666666666666"/>
    <s v="EN PROCESO_x000a_EN TERMINOS"/>
    <s v="A través de radicado I2022000911 de fecha 16 de marzo de 2022 la DGC realizó seguimiento de manera aleatoria al cargue de documentos de ejecución contractual en la plataforma Secop, reportando a los supervisores las situaciones encontradas."/>
    <n v="0.33333333333333331"/>
    <s v="EN PROCESO_x000a_EN TERMINOS"/>
    <s v="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
    <n v="0.66666666666666663"/>
    <s v="EN PROCESO_x000a_EN TERMINOS"/>
    <s v="A través de radicado I2022002556 de fecha 26 de agosto de 2022 la DGC realizó seguimiento de manera aleatoria al cargue de documentos de ejecución contractual en la plataforma Secop, reportando a los supervisores las situaciones encontradas."/>
    <n v="0.83333333333333337"/>
    <s v="EN PROCESO_x000a_EN TERMINOS"/>
    <s v="A través de radicado I2022003171 de fecha 4 de noviembre de 2022 la DGC realizó seguimiento de manera aleatoria al cargue de documentos de ejecución contractual en la plataforma Secop, reportando a los supervisores las situaciones encontradas."/>
    <n v="1"/>
    <x v="0"/>
    <d v="2021-10-19T00:00:00"/>
    <d v="2022-10-13T00:00:00"/>
    <s v="Dirección de Gestión Contractual"/>
  </r>
  <r>
    <n v="15"/>
    <n v="263"/>
    <x v="0"/>
    <x v="0"/>
    <x v="3"/>
    <n v="1"/>
    <s v="Hallazgo administrativo por la falta de efectividad de la acción formulada al Hallazgo 3.1.3.5, acción 1; en el Plan de Mejoramiento de la ERU correspondientes a la Auditoria de Regularidad No. 65 relacionado con publicación extemporánea de información en la plataforma SECOP II."/>
    <s v="Falta de  seguimiento al cumplimiento de las acciones formuladas en el plan de mejoramiento."/>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es de radicado I2021003338 de fecha 15 de diciembre de 2021 la DGC realizó seguimiento de manera aleatoria al cargue de documentos de ejecución contractual en la plataforma Secop, reportando a los supervisores las situaciones encontradas"/>
    <n v="0.16666666666666666"/>
    <s v="EN PROCESO_x000a_EN TERMINOS"/>
    <s v="A través de radicado I2022000911 de fecha 16 de marzo de 2022 la DGC realizó seguimiento de manera aleatoria al cargue de documentos de ejecución contractual en la plataforma Secop, reportando a los supervisores las situaciones encontradas."/>
    <n v="0.33333333333333331"/>
    <s v="EN PROCESO_x000a_EN TERMINOS"/>
    <s v="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
    <n v="0.66666666666666663"/>
    <s v="EN PROCESO_x000a_EN TERMINOS"/>
    <s v="A través de radicado I2022002556 de fecha 26 de agosto de 2022 la DGC realizó seguimiento de manera aleatoria al cargue de documentos de ejecución contractual en la plataforma Secop, reportando a los supervisores las situaciones encontradas."/>
    <n v="0.83333333333333337"/>
    <s v="EN PROCESO_x000a_EN TERMINOS"/>
    <s v="A través de radicado I2022003171 de fecha 4 de noviembre de 2022 la DGC realizó seguimiento de manera aleatoria al cargue de documentos de ejecución contractual en la plataforma Secop, reportando a los supervisores las situaciones encontradas."/>
    <n v="1"/>
    <x v="0"/>
    <d v="2021-10-19T00:00:00"/>
    <d v="2022-10-13T00:00:00"/>
    <s v="Dirección de Gestión Contractual"/>
  </r>
  <r>
    <n v="16"/>
    <n v="263"/>
    <x v="0"/>
    <x v="0"/>
    <x v="4"/>
    <n v="1"/>
    <s v="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
    <s v="Debilidades en los controles y el seguimiento al oportuno y correcto registro en la plataforma del Secop."/>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és de radicado I2021003336, I2021003337 y I2021003339 de fecha 15 de diciembre de 2021 de manera aleatoria, la DGC realizó seguimiento en el diligenciamiento de la fecha de inicio en el secop, de algunos contratos, reportando a los supervisores las situaciones encontradas."/>
    <n v="0.16666666666666666"/>
    <s v="EN PROCESO_x000a_EN TERMINOS"/>
    <s v="A través de radicado I2022000911 de fecha 16 de marzo de 2022  la DGC realizó seguimiento en el diligenciamiento de la fecha de inicio en el secop, de algunos contratos, reportando a los supervisores las situaciones encontradas."/>
    <n v="0.33333333333333331"/>
    <s v="EN PROCESO_x000a_EN TERMINOS"/>
    <s v="A través de radicado S2022001559 de fecha 22 abril de 2022  la DGC  realizó seguimiento en el diligenciamiento de la fecha de inicio en el secop, de algunos contratos, reportando a los supervisores las situaciones encontradas."/>
    <n v="0.66666666666666663"/>
    <s v="EN PROCESO_x000a_EN TERMINOS"/>
    <s v="A través de radicado I2022002556 de fecha 26 de agosto de 2022 la DGC realizó seguimiento de manera aleatoria al cargue de documentos de ejecución contractual en la plataforma Secop, reportando a los supervisores las situaciones encontradas."/>
    <n v="0.83333333333333337"/>
    <s v="EN PROCESO_x000a_EN TERMINOS"/>
    <s v="A través de radicado I2022003171 de fecha 4 de noviembre de 2022 la DGC realizó seguimiento de manera aleatoria al cargue de documentos de ejecución contractual en la plataforma Secop, reportando a los supervisores las situaciones encontradas."/>
    <n v="1"/>
    <x v="0"/>
    <d v="2021-10-19T00:00:00"/>
    <d v="2022-10-13T00:00:00"/>
    <s v="Dirección de Gestión Contractual"/>
  </r>
  <r>
    <n v="17"/>
    <n v="263"/>
    <x v="0"/>
    <x v="0"/>
    <x v="5"/>
    <n v="2"/>
    <s v="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
    <s v="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
    <s v="Realizar una revisión periódica que permita verificar el estado de los predios, de acuerdo con el reporte generado por el sistema JSP7."/>
    <s v="Revisión reportes predios sistema JSP7"/>
    <s v="No. de revisiones realizadas/No. de revisiones programadas"/>
    <m/>
    <m/>
    <m/>
    <m/>
    <m/>
    <m/>
    <m/>
    <m/>
    <m/>
    <m/>
    <m/>
    <m/>
    <m/>
    <m/>
    <m/>
    <m/>
    <m/>
    <m/>
    <m/>
    <m/>
    <s v="EN PROCESO_x000a_EN TERMINOS"/>
    <s v="Al finalizar la vigencia 2021 se generó el listado en excel de predios en administración, desde el sistema, para que sea revisado el estado y si requiere alguna modificación se ajustará en el mes de enero._x000a__x000a_Se diseñará y pondrá en funcionamiento, un reporte en donde se identifique la fecha y el periodo de generación de la información. (28/02/2022)."/>
    <n v="0.15"/>
    <s v="EN PROCESO_x000a_EN TERMINOS"/>
    <m/>
    <m/>
    <s v="EN PROCESO_x000a_EN TERMINOS"/>
    <s v="Se programaron reuniones trimestrales con el Director Comercial para la revisión del Estado de los predios, la   primera se llevó a cabo el 4 de abril de 2022. (ver agenda). Se tiene proyectada la siguiente reunión para el mes de Julio de 2022_x000a__x000a_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
    <n v="0.4"/>
    <s v="EN PROCESO_x000a_EN TERMINOS"/>
    <s v="El 15 de julio de 2022 se realizó la segunda reunión con el Director Comercial para revisión del Estado de los predios, sobre el archivo generado desde el JSP7, con corte a 30 de junio de 2022, como resultado se ajustaron los estados que habían variado, quedando actualizada la base (ver reporte- los ajustes se encuentran resaltados en rojo). La próxima reunión se encuentra programada para octubre._x000a__x000a_Por otra parte, se programaron reuniones periódicas con el profesional de la Dirección de Predios que realiza el cargue y actualización en el JSP7, de la información generada en el proceso de adquisición, con el fin de conciliar y verificar que todos los predios ingresados desde esa Dirección sean reportados para administración.  A septiembre 30 se han realizado 3 reuniones. 11 de julio, 2 de agosto y 6 de septiembre.  Se tienen programadas en el calendario, reuniones mensuales de cruce y revisión de información de la Base de Datos. (ver agendas y actas de reunión)"/>
    <n v="0.8"/>
    <s v="EN PROCESO_x000a_EN TERMINOS"/>
    <s v="El 10 de octubre de 2022 se realizó la tercera reunión trimestral de revisión y actualización del campo &quot;estado del proyecto&quot; sobre el listado de predios generado por el módulo JSP7, con corte a 30 de septiembre de 2022. Se anexa acta con firma de los asistentes (Director Comercial, Gestor Senior III y Gestor Senior II de la Dirección Comercial) , así mismo se anexa la agenda de citación  y el listado de predios (resaltados en amarillo los que tuvieron modificación )_x000a__x000a_La revisión se continuara de acuerdo con lo establecido en el PROTOCOLO ESTADOS BASE DE DATOS DE PREDIOS - MÓDULO JSP7, documentado en el sistema  integrado de gestión SIG, con el Código GI-46 (página 7 literal b) :_x000a_http://186.154.195.124/sites/default/files/documentos/GI-46%20Proto%20estado%20BD%20predios%20JSP7.pdf_x000a__x000a_Adicionalmente, como parte del autocontrol, se siguen llevando a cabo reuniones con el profesional de la Dirección de Predios encargado de alimentar el módulo  JSP7 para cruce y revisión de la información cargada en el módulo. (Ver actas de las reuniones)"/>
    <n v="1"/>
    <x v="0"/>
    <d v="2021-10-19T00:00:00"/>
    <d v="2022-10-18T00:00:00"/>
    <s v="Dirección Comercial"/>
  </r>
  <r>
    <n v="18"/>
    <n v="263"/>
    <x v="0"/>
    <x v="0"/>
    <x v="6"/>
    <n v="1"/>
    <s v="Hallazgo administrativo por intervenir bienes de interés cultural sin la autorización del Ministerio de Cultura"/>
    <s v="* Cambio de norma para la intervención de bienes de interés cultural del ámbito nacional - BICN que modificó los requisitos para la intervención de los inmuebles._x000a_* Condiciones de urgencia manifiesta que ponían en riesgo de colapso de elementos y/o de mayor deterioro de los inmuebles patrimoniales."/>
    <s v="Incluir en los contratos que se suscriban para intervenir los inmuebles BICN, la obligación de gestionar los trámites de autorización ante las autoridades competentes, a la luz de las normas vigentes."/>
    <s v="Contratos suscritos con obligación definida para el tramite de autorizaciones"/>
    <s v="Nro contratos suscritos que incluyan trámites de autorización ante autoridades competentes /Nro contratos que deben incluir trámites de autorización requeridas ante autoridades competentes  "/>
    <m/>
    <m/>
    <m/>
    <m/>
    <m/>
    <m/>
    <m/>
    <m/>
    <m/>
    <m/>
    <m/>
    <m/>
    <m/>
    <m/>
    <m/>
    <m/>
    <m/>
    <m/>
    <m/>
    <m/>
    <s v="EN PROCESO_x000a_EN TERMINOS"/>
    <s v="Al respecto desde la Subgerencia de Planeación (Gerencia proyecto San Juan de Dios) se han adelantado las siguientes acciones:_x000a_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_x000a_Estado: Contrato en ejecución. (Adjunto contrato)._x000a__x000a_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_x000a_Estado: Contrato en ejecución. Permisos ambientales o los demás que apliquen. (Adjunto contrato)_x000a__x000a_3. Proceso de invitación pública No. PAD-SJD-IP-05-2021 - Consultoría para los diseños de restauración integral de los tres pabellones de San Juan de Dios: Incluye el trámite y obtención de autorizaciones y licencias requeridas para ejecutar los proyectos. _x000a_Estado: Proceso adjudicado, contrato por firmar. (Adjunto anexo técnico)._x000a__x000a_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_x000a_Estado: En proceso de selección. (Adjunto anexo técnico)."/>
    <n v="0.5"/>
    <s v="EN PROCESO_x000a_EN TERMINOS"/>
    <s v="Para dar cumplimiento a la acción propuesta y su objetivo final, se realizaron las siguientes gestiones:_x000a_Incluir en los contratos suscritos en relación con los bienes de interés cultural, la obligación de gestionar los trámites de autorización ante las autoridades competentes, a la luz de las normas vigentes. Lo anterior se puede evidenciar en los siguientes contratos:_x000a_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_x000a_Contrato 075 de 2022 Para realizar la interventoría integral al contrato de consultoría cuyo objeto es &quot;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_x000a_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_x000a_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_x000a_Se adjuntan los contratos para la verificación pertinente."/>
    <n v="1"/>
    <s v="CUMPLIDA"/>
    <m/>
    <n v="1"/>
    <s v="CUMPLIDA"/>
    <m/>
    <n v="1"/>
    <s v="CUMPLIDA"/>
    <m/>
    <n v="1"/>
    <x v="0"/>
    <d v="2021-10-19T00:00:00"/>
    <d v="2022-03-30T00:00:00"/>
    <s v="Todas las subgerencias"/>
  </r>
  <r>
    <n v="19"/>
    <n v="263"/>
    <x v="1"/>
    <x v="1"/>
    <x v="7"/>
    <n v="1"/>
    <s v="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
    <s v="*Inversión de recursos sobre un inmueble en desuso_x000a_* El control fiscal interno fue valorado con deficiencias por el ente de control_x000a_* Existencia de una sentencia de acción popular para la intervención y adecuación de la infraestructura físicas del CHSJDD_x000a_* Falta de planeación, controles y alertas durante la estructuración y ejecución del proyecto, así como en la gestión de la contratación que se requería para el desarrollo del mismo en su momento"/>
    <s v="Definir e implementar herramientas para optimizar la planeación y control de los proyectos a cargo de la Empresa en las diferentes fases desde su inicio hasta su cierre, permitiendo el seguimiento, análisis, documentación y toma oportuna de decisiones."/>
    <s v="Seguimiento integral de proyectos "/>
    <s v="No.de herramientas implementadas para la planeación y control de proyectos_x000a__x000a_"/>
    <m/>
    <m/>
    <m/>
    <m/>
    <m/>
    <m/>
    <m/>
    <m/>
    <m/>
    <m/>
    <m/>
    <m/>
    <m/>
    <m/>
    <m/>
    <m/>
    <m/>
    <m/>
    <m/>
    <m/>
    <m/>
    <m/>
    <m/>
    <m/>
    <s v="Sin reporte de avance"/>
    <m/>
    <s v="EN PROCESO_x000a_EN TERMINOS"/>
    <s v="De acuerdo con la acción de mejora planteada, la Subgerencia de Planeación y Administración de Proyectos ha llevado a cabo las siguientes gestiones:_x000a_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_x000a_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_x000a_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
    <n v="0.7"/>
    <s v="EN PROCESO_x000a_EN TERMINOS"/>
    <s v="De acuerdo con la acción de mejora planteada, la Subgerencia de Planeación y Administración de Proyectos ha llevado a cabo las siguientes gestiones:_x000a__x000a_1. En el mes de abril se realizó el lanzamiento del Tablero provisional de Proyectos de la Empresa, el cual se encuentra disponible en la Erunet; esta herramienta de uso interno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Se relaciona el enlace donde se puede verificar lo mencionado: http://186.154.195.124/tablero-de-proyectos._x000a__x000a_2. Por otra parte, se adoptó la resolución 142 del 4 de agosto de 2022 “Por la cual se crea el Comité de Proyectos de la Empresa de Renovación y Desarrollo Urbano de Bogotá y se establece su funcionamiento”. Se relaciona el enlace donde se puede verificar lo señalado: http://186.154.195.124/node/4572._x000a__x000a_3.  La Subgerencia de Planeación y Administración de Proyectos avanza en la formulación de la Guía de Gestión Integral de Proyectos en la cual se relaciona la información del ciclo de proyectos ERU y el alcance de sus etapas y fases.  Se adelanta la construcción de ciclo de proyectos, para lo cual se han realizado mesas de trabajo para revisar las diferentes etapas propuestas para el ciclo, así como su alcance y de igual manera se está trabajando en la armonización de la información que será incorporada en el sistema de información misional de la Empresa."/>
    <n v="0.75"/>
    <s v="EN PROCESO_x000a_EN TERMINOS"/>
    <s v="En el mes de diciembre, la Subgerencia de Planeación, en el marco del alcance del proceo Planeación y Seguimiento Integral de Proyectos adoptó la Guía de Gestión Integral de Proyectos versión 1 con código GI-49, la cual pone a disposición de la Empresa una Guía de referencia con los lineamientos y buenas prácticas para la gestión de proyectos. La citada guía se puede consultar en el siguiente link: http://186.154.195.124/node/4693._x000a_En contribución a la socialización de la la Guía, desde la Subgerencia de Planeación se emitió un memorando para los subgerentes, jefes de oficina, directores y supervisores de contrato informandoles sobre la existencia de la guía y su objetivo. En el archivo de la OCI reposa copia de dicho memorando con radicado No. I2022003610 del 26 de diciembre de 2022."/>
    <n v="1"/>
    <x v="0"/>
    <d v="2022-03-29T00:00:00"/>
    <d v="2023-03-28T00:00:00"/>
    <s v="Gerencia Integral de Proyectos de la Subgerencia de Planeación y Administración de Proyectos"/>
  </r>
  <r>
    <n v="20"/>
    <n v="263"/>
    <x v="1"/>
    <x v="1"/>
    <x v="8"/>
    <n v="1"/>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a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 De documentos revisados, actualizados y socializados / No. Documentos de supervisión e interventoría en el SIG * 100_x000a_"/>
    <m/>
    <m/>
    <m/>
    <m/>
    <m/>
    <m/>
    <m/>
    <m/>
    <m/>
    <m/>
    <m/>
    <m/>
    <m/>
    <m/>
    <m/>
    <m/>
    <m/>
    <m/>
    <m/>
    <m/>
    <m/>
    <m/>
    <m/>
    <m/>
    <m/>
    <m/>
    <m/>
    <s v="Se adelantó la actualización del &quot;PD-94 Publicación de informes a traves de plataforma SECOP&quot; y se socializó en reunión programada el viernes 24 de Junio de 2022 a las 11am  "/>
    <n v="0.1"/>
    <s v="EN PROCESO_x000a_EN TERMINOS"/>
    <s v="Sin reporte de avance"/>
    <m/>
    <s v="EN PROCESO_x000a_EN TERMINOS"/>
    <s v="Sin reporte de avance"/>
    <m/>
    <x v="1"/>
    <d v="2022-03-29T00:00:00"/>
    <d v="2023-03-28T00:00:00"/>
    <s v="Dirección Contractual / Supervisores "/>
  </r>
  <r>
    <n v="21"/>
    <n v="263"/>
    <x v="1"/>
    <x v="1"/>
    <x v="8"/>
    <n v="2"/>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de socializaciones con evaluación de la efectividad / No. De socializaciones realizadas * 100_x000a_"/>
    <m/>
    <m/>
    <m/>
    <m/>
    <m/>
    <m/>
    <m/>
    <m/>
    <m/>
    <m/>
    <m/>
    <m/>
    <m/>
    <m/>
    <m/>
    <m/>
    <m/>
    <m/>
    <m/>
    <m/>
    <m/>
    <m/>
    <m/>
    <m/>
    <m/>
    <m/>
    <m/>
    <s v="Sin reporte de avance"/>
    <m/>
    <s v="EN PROCESO_x000a_EN TERMINOS"/>
    <s v="Sin reporte de avance"/>
    <m/>
    <s v="EN PROCESO_x000a_EN TERMINOS"/>
    <s v="Se realizó una socializacion de los formatos actualizados en la DGC: acta de Liquidación y acta de cierre, la cual fue evaluada, se adjuntan soportes"/>
    <m/>
    <x v="1"/>
    <d v="2022-03-29T00:00:00"/>
    <d v="2023-03-28T00:00:00"/>
    <s v="Dirección Contractual / Supervisores "/>
  </r>
  <r>
    <n v="22"/>
    <n v="263"/>
    <x v="1"/>
    <x v="2"/>
    <x v="5"/>
    <n v="1"/>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Actualización del procedimiento &quot;PD55 Relación con entes externos&quot; del SIG,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
    <s v="Actualización procedimiento &quot;PD55 Relación con entes externos&quot;"/>
    <s v="Procedimiento PD55 actualizado"/>
    <m/>
    <m/>
    <m/>
    <m/>
    <m/>
    <m/>
    <m/>
    <m/>
    <m/>
    <m/>
    <m/>
    <m/>
    <m/>
    <m/>
    <m/>
    <m/>
    <m/>
    <m/>
    <m/>
    <m/>
    <m/>
    <m/>
    <m/>
    <m/>
    <m/>
    <m/>
    <m/>
    <m/>
    <m/>
    <m/>
    <s v="Sin reporte de avance"/>
    <m/>
    <s v="EN PROCESO_x000a_EN TERMINOS"/>
    <s v="Se realizó la actualización y publicación en la eruNET del procedimiento &quot;PD55 Relación con entes externos&quot; del SIG, en su versión 5 el día 29 de noviembre de 2022, con el fin de adicionar lineamientos orientados a una reunión preparatoria entre las diferentes áreas de la Empresa para atender de manera oportuna y concertada los requerimientos recibidos en las auditorías realizadas por la Contraloría, así como posibles reuniones aclaratorias con el ente de control, cuando haya lugar a ello."/>
    <n v="1"/>
    <x v="0"/>
    <d v="2022-08-26T00:00:00"/>
    <d v="2023-03-31T00:00:00"/>
    <s v="Oficina de Control Interno - Subgerencia de Planeación y Administración de proyectos"/>
  </r>
  <r>
    <n v="23"/>
    <n v="263"/>
    <x v="1"/>
    <x v="2"/>
    <x v="5"/>
    <n v="2"/>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Realizar una jornada de autocontrol donde se incorporen temas relacionados con la importancia de la atención de requerimientos de la Contraloría, la oportunidad, veracidad, coherencia y responsabilidad en los diferentes niveles de la Empresa."/>
    <s v="Jornada autocontrol"/>
    <s v="Jornada de autocontrol realizada"/>
    <m/>
    <m/>
    <m/>
    <m/>
    <m/>
    <m/>
    <m/>
    <m/>
    <m/>
    <m/>
    <m/>
    <m/>
    <m/>
    <m/>
    <m/>
    <m/>
    <m/>
    <m/>
    <m/>
    <m/>
    <m/>
    <m/>
    <m/>
    <m/>
    <m/>
    <m/>
    <m/>
    <m/>
    <m/>
    <m/>
    <s v="Se realizó campaña de Autocontrol, de forma virtual, la cual inició el 24 de junio de 2022 por medio de correos electrónicos de expectativa, remitidos a través de la Oficina Asesora de Comunicaciones._x000a__x000a_El día 29 de junio de se remitió a los correos institucionales la encuesta &quot;Pon a prueba tus conocimientos y gana espectaculares premios&quot;, relacionada con temas de la primera y segunda línea de defensa; una vez analizados los resultados, se realizarán las acciones de fortalecimiento de forma virtual, con el propósito de afianzar los conocimientos e implementación de las Líneas de defensa._x000a__x000a_Se presento Informe Fortalecimiento Autocontrol - Primera Jornada 2022 Radicado interno I2022002831 de fecha 26 de septiembre de 2022."/>
    <n v="0.5"/>
    <s v="EN PROCESO_x000a_EN TERMINOS"/>
    <s v="Se realizó la segunda jornada de autocontrol mediante la conferencia &quot;Relación con Entes de Control&quot;, de forma presencial, el día 29 de noviembre de 2022, la cual fue acompañada por una campaña de expectativa a través de correos electrónicos remitidos por la Oficina Asesora de Comunicaciones._x000a__x000a_La temática abordada por los colaboradores de la Oficina de Control Interno de la Empresa, contó con 8 capítulos a saber:_x000a_1. Roles de la Oficina de Control Interno Decreto 648 de 2017_x000a_2. Relación con Entes Externos de Control_x000a_3. Procedimiento PD55 - Relación con Entes Externos de Control_x000a_4. Flujograma general – Atención Presencial_x000a_5. Consecuencia del incumplimiento de los términos_x000a_6. Indicador - Integralidad, Coherencia y Oportunidad en las Respuestas a los Requerimientos de los Entes de Control_x000a_7. Anexo para la Rendición de Cuentas sistema de vigilancia y control fiscal - SIVICOF “Procedimiento: Seguimiento y Control a la Gestión Institucional”_x000a_8. Plan de Mejoramiento Contraloría de Bogotá"/>
    <n v="1"/>
    <x v="0"/>
    <d v="2022-08-26T00:00:00"/>
    <d v="2022-12-31T00:00:00"/>
    <s v="Oficina de Control Interno"/>
  </r>
  <r>
    <n v="24"/>
    <n v="263"/>
    <x v="1"/>
    <x v="2"/>
    <x v="5"/>
    <n v="3"/>
    <s v="Hallazgo administrativo con presunta incidencia disciplinaria por suministrar información oficial en desarrollo de la Auditoría, que difiere con la información reportada en el Sistema de Vigilancia y Control Fiscal –SIVICOF a través de los Documentos y formatos electrónicos desarrollados para este fin."/>
    <s v="Diferencia en la interpretación de la información reportada por la Empresa en el formato SIVICOF y la entregada en el marco de la auditoría para las metas 1 y 4 del proyecto 7507, la meta 3 del proyecto 7509 y la meta 1 del proyecto 7510."/>
    <s v="Generar y socializar una directriz para todo el personal de la Empresa donde se emitan lineamientos sobre la responsabilidad, oportunidad, veracidad y coherencia en la información y generación de respuestas para entes externos de control."/>
    <s v="Comunicación interna lineamientos alta dirección"/>
    <s v="Comunicación interna elaborada y socializada"/>
    <m/>
    <m/>
    <m/>
    <m/>
    <m/>
    <m/>
    <m/>
    <m/>
    <m/>
    <m/>
    <m/>
    <m/>
    <m/>
    <m/>
    <m/>
    <m/>
    <m/>
    <m/>
    <m/>
    <m/>
    <m/>
    <m/>
    <m/>
    <m/>
    <m/>
    <m/>
    <m/>
    <m/>
    <m/>
    <m/>
    <s v="Sin reporte de avance"/>
    <m/>
    <s v="EN PROCESO_x000a_EN TERMINOS"/>
    <s v="Sin reporte de avance"/>
    <m/>
    <x v="1"/>
    <d v="2022-08-26T00:00:00"/>
    <d v="2023-03-31T00:00:00"/>
    <s v="Gerencia General  - Subgerencia de Planeación y Administración de proyectos"/>
  </r>
  <r>
    <n v="25"/>
    <n v="263"/>
    <x v="1"/>
    <x v="2"/>
    <x v="9"/>
    <n v="1"/>
    <s v="Hallazgo administrativo con incidencia fiscal por TRES MIL TRESCIENTOS TREINTA Y NUEVE MILLONES TRESCIENTOS CUARENTA Y OCHO MIL NOVECIENTOS CUARENTA Y UN PESOS ($3.339.348.941)  y presunta incidencia disciplinaria, por deficiencia en la estructuración de los estudios de mercado, lo que generó el pago del arrendamiento por un valor menor de las manzanas 10 y 22, sector  San Victorino."/>
    <s v="La estructuración del estudio de mercado estimó factores como gastos proyectados a asumir por el arrendatario (Operador) para realizar obras de adecuación y poner en marcha su esquema comercial, así como el área en condiciones para realizar un aprovechamiento económico, el cual dio como resultado un valor base para la determinación del canon."/>
    <s v="Revisar y ajustar el procedimiento &quot;PD-89 Arriendo de Inmuebles&quot;, en cuanto a los lineamientos para la definición del canon de arrendamiento."/>
    <s v="Actualización procedimiento &quot;PD-89 Arriendo de Inmuebles&quot;"/>
    <s v="Procedimiento PD89 actualizado"/>
    <m/>
    <m/>
    <m/>
    <m/>
    <m/>
    <m/>
    <m/>
    <m/>
    <m/>
    <m/>
    <m/>
    <m/>
    <m/>
    <m/>
    <m/>
    <m/>
    <m/>
    <m/>
    <m/>
    <m/>
    <m/>
    <m/>
    <m/>
    <m/>
    <m/>
    <m/>
    <m/>
    <m/>
    <m/>
    <m/>
    <s v="En agosto de 2022 el procedimiento &quot;PD-89 Arriendo de Inmuebles&quot; fue revisado y ajustado en el numeral 2 LINEAMIENTOS O POLÍTICAS DE OPERACIÓN, incluyendo aspectos a tener en cuenta para la determinación de los cánones de arrendamiento; así mismo, se estableció un control en la actividad 8 del numeral 5 DESCRIPCION DE ACTIVIDADES,  con el fin de que se verifique que los estudios previos contengan los aspectos que fueron considerados para la determinación del canon de arrendamiento; esta modificación se publicó en la Erunet bajo la versión 3, en el enlace:_x000a__x000a_http://186.154.195.124/sites/default/files/documentos/PD-89_Arriendo_Inmuebles_V3.pdf_x000a__x000a_En octubre se programó reunión del equipo de la Dirección Comercial para considerar ajustes adicionales en el procedimiento en cuanto al estudio de mercado y fijación del canon."/>
    <n v="0.7"/>
    <s v="EN PROCESO_x000a_EN TERMINOS"/>
    <s v="Con fecha 24 de Octubre de 2022, se publicó la versión cuatro del procedimiento Código: PD-89 Arriendo de Inmuebles, en la cual se incluyó un  ajuste en el numeral 2 Lineamientos o Políticas de Operación &quot;Establecer el área arrendable del predio considerando su destinación&quot;_x000a_Ver versión en el link :     _x000a_http://186.154.195.124/sites/default/files/documentos/PD-89%20Arriendo%20Inmuebles%20V4.pdf     _x000a_La socialización de  la versión 4 del procedimiento se realizó el 27 de octubre de 2022 (Ver anexo citación agenda)                                                    "/>
    <n v="1"/>
    <x v="0"/>
    <d v="2022-08-26T00:00:00"/>
    <d v="2022-11-30T00:00:00"/>
    <s v="Dirección Comercial  - Subgerencia de Planeación y Administración de proyect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F14" firstHeaderRow="1" firstDataRow="2" firstDataCol="3"/>
  <pivotFields count="50">
    <pivotField compact="0" outline="0" showAll="0"/>
    <pivotField compact="0" outline="0" showAll="0"/>
    <pivotField axis="axisRow" compact="0" outline="0" showAll="0" defaultSubtotal="0">
      <items count="2">
        <item x="0"/>
        <item x="1"/>
      </items>
    </pivotField>
    <pivotField axis="axisRow" compact="0" outline="0" showAll="0">
      <items count="4">
        <item x="0"/>
        <item x="1"/>
        <item x="2"/>
        <item t="default"/>
      </items>
    </pivotField>
    <pivotField axis="axisRow" compact="0" outline="0" showAll="0" sortType="ascending" defaultSubtotal="0">
      <items count="10">
        <item x="0"/>
        <item x="1"/>
        <item x="2"/>
        <item x="3"/>
        <item x="4"/>
        <item x="7"/>
        <item x="5"/>
        <item x="6"/>
        <item x="8"/>
        <item x="9"/>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3">
        <item x="0"/>
        <item x="1"/>
        <item t="default"/>
      </items>
    </pivotField>
    <pivotField compact="0" outline="0" showAll="0"/>
    <pivotField compact="0" outline="0" showAll="0"/>
    <pivotField compact="0" outline="0" showAll="0"/>
  </pivotFields>
  <rowFields count="3">
    <field x="4"/>
    <field x="2"/>
    <field x="3"/>
  </rowFields>
  <rowItems count="12">
    <i>
      <x/>
      <x/>
      <x/>
    </i>
    <i>
      <x v="1"/>
      <x/>
      <x/>
    </i>
    <i>
      <x v="2"/>
      <x/>
      <x/>
    </i>
    <i>
      <x v="3"/>
      <x/>
      <x/>
    </i>
    <i>
      <x v="4"/>
      <x/>
      <x/>
    </i>
    <i>
      <x v="5"/>
      <x v="1"/>
      <x v="1"/>
    </i>
    <i>
      <x v="6"/>
      <x/>
      <x/>
    </i>
    <i r="1">
      <x v="1"/>
      <x v="2"/>
    </i>
    <i>
      <x v="7"/>
      <x/>
      <x/>
    </i>
    <i>
      <x v="8"/>
      <x v="1"/>
      <x v="1"/>
    </i>
    <i>
      <x v="9"/>
      <x v="1"/>
      <x v="2"/>
    </i>
    <i t="grand">
      <x/>
    </i>
  </rowItems>
  <colFields count="1">
    <field x="46"/>
  </colFields>
  <colItems count="3">
    <i>
      <x/>
    </i>
    <i>
      <x v="1"/>
    </i>
    <i t="grand">
      <x/>
    </i>
  </colItems>
  <dataFields count="1">
    <dataField name="Cuenta de CÓDIGO ACCIÓN" fld="5" subtotal="count" baseField="0" baseItem="16"/>
  </dataFields>
  <formats count="1">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8"/>
  <sheetViews>
    <sheetView showGridLines="0" tabSelected="1" topLeftCell="AR1" zoomScale="60" zoomScaleNormal="60" workbookViewId="0">
      <pane ySplit="3" topLeftCell="A4" activePane="bottomLeft" state="frozen"/>
      <selection pane="bottomLeft" activeCell="AS4" sqref="AS4:AS28"/>
    </sheetView>
  </sheetViews>
  <sheetFormatPr baseColWidth="10" defaultColWidth="0" defaultRowHeight="16.5" x14ac:dyDescent="0.3"/>
  <cols>
    <col min="1" max="1" width="11.85546875" style="3" customWidth="1"/>
    <col min="2" max="2" width="21.5703125" style="2" customWidth="1"/>
    <col min="3" max="3" width="15.28515625" style="3" customWidth="1"/>
    <col min="4" max="4" width="14.140625" style="3" customWidth="1"/>
    <col min="5" max="5" width="26.7109375" style="3" customWidth="1"/>
    <col min="6" max="6" width="11.85546875" style="4" customWidth="1"/>
    <col min="7" max="7" width="58.140625" style="5" customWidth="1"/>
    <col min="8" max="8" width="51.28515625" style="6" customWidth="1"/>
    <col min="9" max="9" width="47" style="6" customWidth="1"/>
    <col min="10" max="10" width="47.42578125" style="6" customWidth="1"/>
    <col min="11" max="11" width="37.140625" style="3" customWidth="1"/>
    <col min="12" max="12" width="75.7109375" style="2" customWidth="1"/>
    <col min="13" max="13" width="30.140625" style="2" customWidth="1"/>
    <col min="14" max="14" width="27.28515625" style="2" customWidth="1"/>
    <col min="15" max="15" width="100.7109375" style="2" customWidth="1"/>
    <col min="16" max="17" width="27.28515625" style="2" customWidth="1"/>
    <col min="18" max="18" width="165.7109375" style="2" customWidth="1"/>
    <col min="19" max="20" width="27.28515625" style="2" customWidth="1"/>
    <col min="21" max="21" width="116.42578125" style="2" customWidth="1"/>
    <col min="22" max="23" width="27.28515625" style="2" customWidth="1"/>
    <col min="24" max="24" width="116.42578125" style="2" customWidth="1"/>
    <col min="25" max="26" width="27.28515625" style="2" customWidth="1"/>
    <col min="27" max="27" width="115.7109375" style="2" customWidth="1"/>
    <col min="28" max="29" width="27.28515625" style="2" customWidth="1"/>
    <col min="30" max="30" width="115.7109375" style="2" customWidth="1"/>
    <col min="31" max="32" width="27.28515625" style="2" customWidth="1"/>
    <col min="33" max="33" width="115.7109375" style="2" customWidth="1"/>
    <col min="34" max="35" width="27.28515625" style="2" customWidth="1"/>
    <col min="36" max="36" width="115.7109375" style="2" customWidth="1"/>
    <col min="37" max="38" width="27.28515625" style="2" customWidth="1"/>
    <col min="39" max="39" width="115.7109375" style="2" customWidth="1"/>
    <col min="40" max="41" width="27.28515625" style="2" customWidth="1"/>
    <col min="42" max="42" width="115.7109375" style="2" customWidth="1"/>
    <col min="43" max="44" width="27.28515625" style="2" customWidth="1"/>
    <col min="45" max="45" width="115.7109375" style="2" customWidth="1"/>
    <col min="46" max="47" width="27.28515625" style="2" customWidth="1"/>
    <col min="48" max="48" width="21.140625" style="5" customWidth="1"/>
    <col min="49" max="49" width="28.140625" style="5" customWidth="1"/>
    <col min="50" max="50" width="49.85546875" style="6" customWidth="1"/>
    <col min="51" max="58" width="0" hidden="1" customWidth="1"/>
    <col min="59" max="16384" width="11.5703125" hidden="1"/>
  </cols>
  <sheetData>
    <row r="1" spans="1:50" ht="18.75" x14ac:dyDescent="0.3">
      <c r="A1" s="1" t="s">
        <v>0</v>
      </c>
    </row>
    <row r="2" spans="1:50" x14ac:dyDescent="0.3">
      <c r="A2" s="7"/>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8"/>
    </row>
    <row r="3" spans="1:50" ht="75" x14ac:dyDescent="0.25">
      <c r="A3" s="9" t="s">
        <v>1</v>
      </c>
      <c r="B3" s="10" t="s">
        <v>2</v>
      </c>
      <c r="C3" s="10" t="s">
        <v>3</v>
      </c>
      <c r="D3" s="10" t="s">
        <v>4</v>
      </c>
      <c r="E3" s="10" t="s">
        <v>5</v>
      </c>
      <c r="F3" s="10" t="s">
        <v>6</v>
      </c>
      <c r="G3" s="10" t="s">
        <v>7</v>
      </c>
      <c r="H3" s="10" t="s">
        <v>8</v>
      </c>
      <c r="I3" s="10" t="s">
        <v>9</v>
      </c>
      <c r="J3" s="10" t="s">
        <v>10</v>
      </c>
      <c r="K3" s="10" t="s">
        <v>11</v>
      </c>
      <c r="L3" s="11" t="s">
        <v>12</v>
      </c>
      <c r="M3" s="10" t="s">
        <v>13</v>
      </c>
      <c r="N3" s="10" t="s">
        <v>14</v>
      </c>
      <c r="O3" s="11" t="s">
        <v>15</v>
      </c>
      <c r="P3" s="10" t="s">
        <v>16</v>
      </c>
      <c r="Q3" s="10" t="s">
        <v>17</v>
      </c>
      <c r="R3" s="11" t="s">
        <v>53</v>
      </c>
      <c r="S3" s="10" t="s">
        <v>51</v>
      </c>
      <c r="T3" s="10" t="s">
        <v>52</v>
      </c>
      <c r="U3" s="11" t="s">
        <v>46</v>
      </c>
      <c r="V3" s="10" t="s">
        <v>47</v>
      </c>
      <c r="W3" s="10" t="s">
        <v>48</v>
      </c>
      <c r="X3" s="11" t="s">
        <v>45</v>
      </c>
      <c r="Y3" s="10" t="s">
        <v>49</v>
      </c>
      <c r="Z3" s="10" t="s">
        <v>50</v>
      </c>
      <c r="AA3" s="11" t="s">
        <v>55</v>
      </c>
      <c r="AB3" s="10" t="s">
        <v>56</v>
      </c>
      <c r="AC3" s="10" t="s">
        <v>57</v>
      </c>
      <c r="AD3" s="11" t="s">
        <v>59</v>
      </c>
      <c r="AE3" s="10" t="s">
        <v>60</v>
      </c>
      <c r="AF3" s="10" t="s">
        <v>61</v>
      </c>
      <c r="AG3" s="11" t="s">
        <v>129</v>
      </c>
      <c r="AH3" s="10" t="s">
        <v>130</v>
      </c>
      <c r="AI3" s="10" t="s">
        <v>131</v>
      </c>
      <c r="AJ3" s="11" t="s">
        <v>160</v>
      </c>
      <c r="AK3" s="10" t="s">
        <v>161</v>
      </c>
      <c r="AL3" s="10" t="s">
        <v>162</v>
      </c>
      <c r="AM3" s="11" t="s">
        <v>175</v>
      </c>
      <c r="AN3" s="10" t="s">
        <v>176</v>
      </c>
      <c r="AO3" s="10" t="s">
        <v>177</v>
      </c>
      <c r="AP3" s="11" t="s">
        <v>204</v>
      </c>
      <c r="AQ3" s="10" t="s">
        <v>202</v>
      </c>
      <c r="AR3" s="10" t="s">
        <v>203</v>
      </c>
      <c r="AS3" s="11" t="s">
        <v>233</v>
      </c>
      <c r="AT3" s="10" t="s">
        <v>234</v>
      </c>
      <c r="AU3" s="10" t="s">
        <v>235</v>
      </c>
      <c r="AV3" s="10" t="s">
        <v>18</v>
      </c>
      <c r="AW3" s="10" t="s">
        <v>19</v>
      </c>
      <c r="AX3" s="11" t="s">
        <v>20</v>
      </c>
    </row>
    <row r="4" spans="1:50" ht="157.9" customHeight="1" x14ac:dyDescent="0.25">
      <c r="A4" s="12">
        <v>1</v>
      </c>
      <c r="B4" s="13">
        <v>263</v>
      </c>
      <c r="C4" s="14" t="s">
        <v>63</v>
      </c>
      <c r="D4" s="13">
        <v>56</v>
      </c>
      <c r="E4" s="14" t="s">
        <v>22</v>
      </c>
      <c r="F4" s="14">
        <v>1</v>
      </c>
      <c r="G4" s="15" t="s">
        <v>122</v>
      </c>
      <c r="H4" s="16" t="s">
        <v>65</v>
      </c>
      <c r="I4" s="16" t="s">
        <v>75</v>
      </c>
      <c r="J4" s="16" t="s">
        <v>76</v>
      </c>
      <c r="K4" s="16" t="s">
        <v>77</v>
      </c>
      <c r="L4" s="17"/>
      <c r="M4" s="17"/>
      <c r="N4" s="17"/>
      <c r="O4" s="17"/>
      <c r="P4" s="17"/>
      <c r="Q4" s="17"/>
      <c r="R4" s="17"/>
      <c r="S4" s="17"/>
      <c r="T4" s="17"/>
      <c r="U4" s="17"/>
      <c r="V4" s="17"/>
      <c r="W4" s="17"/>
      <c r="X4" s="18"/>
      <c r="Y4" s="17"/>
      <c r="Z4" s="17"/>
      <c r="AA4" s="18"/>
      <c r="AB4" s="17"/>
      <c r="AC4" s="17"/>
      <c r="AD4" s="18"/>
      <c r="AE4" s="17"/>
      <c r="AF4" s="17" t="s">
        <v>23</v>
      </c>
      <c r="AG4" s="18" t="s">
        <v>134</v>
      </c>
      <c r="AH4" s="17">
        <v>1</v>
      </c>
      <c r="AI4" s="17" t="s">
        <v>24</v>
      </c>
      <c r="AJ4" s="18"/>
      <c r="AK4" s="19">
        <v>1</v>
      </c>
      <c r="AL4" s="17" t="s">
        <v>24</v>
      </c>
      <c r="AM4" s="18"/>
      <c r="AN4" s="19">
        <v>1</v>
      </c>
      <c r="AO4" s="17" t="s">
        <v>24</v>
      </c>
      <c r="AP4" s="18"/>
      <c r="AQ4" s="19">
        <v>1</v>
      </c>
      <c r="AR4" s="17" t="s">
        <v>24</v>
      </c>
      <c r="AS4" s="18"/>
      <c r="AT4" s="19">
        <v>1</v>
      </c>
      <c r="AU4" s="17" t="s">
        <v>24</v>
      </c>
      <c r="AV4" s="20">
        <v>44488</v>
      </c>
      <c r="AW4" s="20">
        <v>44592</v>
      </c>
      <c r="AX4" s="13" t="s">
        <v>113</v>
      </c>
    </row>
    <row r="5" spans="1:50" ht="120" customHeight="1" x14ac:dyDescent="0.25">
      <c r="A5" s="12">
        <v>2</v>
      </c>
      <c r="B5" s="13">
        <v>263</v>
      </c>
      <c r="C5" s="14" t="s">
        <v>63</v>
      </c>
      <c r="D5" s="13">
        <v>56</v>
      </c>
      <c r="E5" s="14" t="s">
        <v>22</v>
      </c>
      <c r="F5" s="14">
        <v>2</v>
      </c>
      <c r="G5" s="15" t="s">
        <v>122</v>
      </c>
      <c r="H5" s="16" t="s">
        <v>65</v>
      </c>
      <c r="I5" s="16" t="s">
        <v>78</v>
      </c>
      <c r="J5" s="16" t="s">
        <v>79</v>
      </c>
      <c r="K5" s="16" t="s">
        <v>80</v>
      </c>
      <c r="L5" s="17"/>
      <c r="M5" s="17"/>
      <c r="N5" s="17"/>
      <c r="O5" s="17"/>
      <c r="P5" s="17"/>
      <c r="Q5" s="17"/>
      <c r="R5" s="17"/>
      <c r="S5" s="17"/>
      <c r="T5" s="17"/>
      <c r="U5" s="17"/>
      <c r="V5" s="17"/>
      <c r="W5" s="17"/>
      <c r="X5" s="18"/>
      <c r="Y5" s="17"/>
      <c r="Z5" s="17"/>
      <c r="AA5" s="18"/>
      <c r="AB5" s="17"/>
      <c r="AC5" s="17"/>
      <c r="AD5" s="18"/>
      <c r="AE5" s="17"/>
      <c r="AF5" s="17" t="s">
        <v>23</v>
      </c>
      <c r="AG5" s="18" t="s">
        <v>135</v>
      </c>
      <c r="AH5" s="17">
        <v>1</v>
      </c>
      <c r="AI5" s="17" t="s">
        <v>24</v>
      </c>
      <c r="AJ5" s="18"/>
      <c r="AK5" s="19">
        <v>1</v>
      </c>
      <c r="AL5" s="17" t="s">
        <v>24</v>
      </c>
      <c r="AM5" s="18"/>
      <c r="AN5" s="19">
        <v>1</v>
      </c>
      <c r="AO5" s="17" t="s">
        <v>24</v>
      </c>
      <c r="AP5" s="18"/>
      <c r="AQ5" s="19">
        <v>1</v>
      </c>
      <c r="AR5" s="17" t="s">
        <v>24</v>
      </c>
      <c r="AS5" s="18"/>
      <c r="AT5" s="19">
        <v>1</v>
      </c>
      <c r="AU5" s="17" t="s">
        <v>24</v>
      </c>
      <c r="AV5" s="20">
        <v>44488</v>
      </c>
      <c r="AW5" s="20">
        <v>44592</v>
      </c>
      <c r="AX5" s="13" t="s">
        <v>113</v>
      </c>
    </row>
    <row r="6" spans="1:50" ht="120" customHeight="1" x14ac:dyDescent="0.25">
      <c r="A6" s="12">
        <v>3</v>
      </c>
      <c r="B6" s="13">
        <v>263</v>
      </c>
      <c r="C6" s="14" t="s">
        <v>63</v>
      </c>
      <c r="D6" s="13">
        <v>56</v>
      </c>
      <c r="E6" s="14" t="s">
        <v>22</v>
      </c>
      <c r="F6" s="14">
        <v>3</v>
      </c>
      <c r="G6" s="15" t="s">
        <v>122</v>
      </c>
      <c r="H6" s="16" t="s">
        <v>65</v>
      </c>
      <c r="I6" s="16" t="s">
        <v>81</v>
      </c>
      <c r="J6" s="16" t="s">
        <v>82</v>
      </c>
      <c r="K6" s="16" t="s">
        <v>83</v>
      </c>
      <c r="L6" s="17"/>
      <c r="M6" s="17"/>
      <c r="N6" s="17"/>
      <c r="O6" s="17"/>
      <c r="P6" s="17"/>
      <c r="Q6" s="17"/>
      <c r="R6" s="17"/>
      <c r="S6" s="17"/>
      <c r="T6" s="17"/>
      <c r="U6" s="17"/>
      <c r="V6" s="17"/>
      <c r="W6" s="17"/>
      <c r="X6" s="18"/>
      <c r="Y6" s="17"/>
      <c r="Z6" s="17"/>
      <c r="AA6" s="18"/>
      <c r="AB6" s="17"/>
      <c r="AC6" s="17"/>
      <c r="AD6" s="18"/>
      <c r="AE6" s="17"/>
      <c r="AF6" s="17" t="s">
        <v>23</v>
      </c>
      <c r="AG6" s="18" t="s">
        <v>142</v>
      </c>
      <c r="AH6" s="17">
        <v>0.75</v>
      </c>
      <c r="AI6" s="17" t="s">
        <v>23</v>
      </c>
      <c r="AJ6" s="18" t="s">
        <v>168</v>
      </c>
      <c r="AK6" s="17">
        <v>1</v>
      </c>
      <c r="AL6" s="17" t="s">
        <v>24</v>
      </c>
      <c r="AM6" s="18"/>
      <c r="AN6" s="17">
        <v>1</v>
      </c>
      <c r="AO6" s="17" t="s">
        <v>24</v>
      </c>
      <c r="AP6" s="18"/>
      <c r="AQ6" s="17">
        <v>1</v>
      </c>
      <c r="AR6" s="17" t="s">
        <v>24</v>
      </c>
      <c r="AS6" s="18"/>
      <c r="AT6" s="17">
        <v>1</v>
      </c>
      <c r="AU6" s="17" t="s">
        <v>24</v>
      </c>
      <c r="AV6" s="20">
        <v>44488</v>
      </c>
      <c r="AW6" s="20">
        <v>44592</v>
      </c>
      <c r="AX6" s="13" t="s">
        <v>113</v>
      </c>
    </row>
    <row r="7" spans="1:50" ht="120" customHeight="1" x14ac:dyDescent="0.25">
      <c r="A7" s="12">
        <v>4</v>
      </c>
      <c r="B7" s="13">
        <v>263</v>
      </c>
      <c r="C7" s="14" t="s">
        <v>63</v>
      </c>
      <c r="D7" s="13">
        <v>56</v>
      </c>
      <c r="E7" s="14" t="s">
        <v>22</v>
      </c>
      <c r="F7" s="14">
        <v>4</v>
      </c>
      <c r="G7" s="15" t="s">
        <v>123</v>
      </c>
      <c r="H7" s="16" t="s">
        <v>66</v>
      </c>
      <c r="I7" s="16" t="s">
        <v>84</v>
      </c>
      <c r="J7" s="16" t="s">
        <v>82</v>
      </c>
      <c r="K7" s="16" t="s">
        <v>85</v>
      </c>
      <c r="L7" s="17"/>
      <c r="M7" s="17"/>
      <c r="N7" s="17"/>
      <c r="O7" s="17"/>
      <c r="P7" s="17"/>
      <c r="Q7" s="17"/>
      <c r="R7" s="17"/>
      <c r="S7" s="17"/>
      <c r="T7" s="17"/>
      <c r="U7" s="17"/>
      <c r="V7" s="17"/>
      <c r="W7" s="17"/>
      <c r="X7" s="18"/>
      <c r="Y7" s="17"/>
      <c r="Z7" s="17"/>
      <c r="AA7" s="18"/>
      <c r="AB7" s="17"/>
      <c r="AC7" s="17"/>
      <c r="AD7" s="18"/>
      <c r="AE7" s="17"/>
      <c r="AF7" s="17" t="s">
        <v>23</v>
      </c>
      <c r="AG7" s="18" t="s">
        <v>143</v>
      </c>
      <c r="AH7" s="17">
        <v>0.75</v>
      </c>
      <c r="AI7" s="17" t="s">
        <v>23</v>
      </c>
      <c r="AJ7" s="18" t="s">
        <v>169</v>
      </c>
      <c r="AK7" s="17">
        <v>1</v>
      </c>
      <c r="AL7" s="17" t="s">
        <v>24</v>
      </c>
      <c r="AM7" s="18"/>
      <c r="AN7" s="17">
        <v>1</v>
      </c>
      <c r="AO7" s="17" t="s">
        <v>24</v>
      </c>
      <c r="AP7" s="18"/>
      <c r="AQ7" s="17">
        <v>1</v>
      </c>
      <c r="AR7" s="17" t="s">
        <v>24</v>
      </c>
      <c r="AS7" s="18"/>
      <c r="AT7" s="17">
        <v>1</v>
      </c>
      <c r="AU7" s="17" t="s">
        <v>24</v>
      </c>
      <c r="AV7" s="20">
        <v>44488</v>
      </c>
      <c r="AW7" s="20">
        <v>44592</v>
      </c>
      <c r="AX7" s="13" t="s">
        <v>113</v>
      </c>
    </row>
    <row r="8" spans="1:50" ht="120" customHeight="1" x14ac:dyDescent="0.25">
      <c r="A8" s="12">
        <v>5</v>
      </c>
      <c r="B8" s="13">
        <v>263</v>
      </c>
      <c r="C8" s="14" t="s">
        <v>63</v>
      </c>
      <c r="D8" s="13">
        <v>56</v>
      </c>
      <c r="E8" s="14" t="s">
        <v>22</v>
      </c>
      <c r="F8" s="14">
        <v>5</v>
      </c>
      <c r="G8" s="15" t="s">
        <v>123</v>
      </c>
      <c r="H8" s="16" t="s">
        <v>66</v>
      </c>
      <c r="I8" s="16" t="s">
        <v>144</v>
      </c>
      <c r="J8" s="16" t="s">
        <v>32</v>
      </c>
      <c r="K8" s="16" t="s">
        <v>86</v>
      </c>
      <c r="L8" s="17"/>
      <c r="M8" s="17"/>
      <c r="N8" s="17"/>
      <c r="O8" s="17"/>
      <c r="P8" s="17"/>
      <c r="Q8" s="17"/>
      <c r="R8" s="17"/>
      <c r="S8" s="17"/>
      <c r="T8" s="17"/>
      <c r="U8" s="17"/>
      <c r="V8" s="17"/>
      <c r="W8" s="17"/>
      <c r="X8" s="18"/>
      <c r="Y8" s="17"/>
      <c r="Z8" s="17"/>
      <c r="AA8" s="18"/>
      <c r="AB8" s="17"/>
      <c r="AC8" s="17"/>
      <c r="AD8" s="18"/>
      <c r="AE8" s="17"/>
      <c r="AF8" s="17" t="s">
        <v>23</v>
      </c>
      <c r="AG8" s="18" t="s">
        <v>145</v>
      </c>
      <c r="AH8" s="17">
        <v>0.75</v>
      </c>
      <c r="AI8" s="17" t="s">
        <v>23</v>
      </c>
      <c r="AJ8" s="18" t="s">
        <v>173</v>
      </c>
      <c r="AK8" s="19">
        <v>1</v>
      </c>
      <c r="AL8" s="17" t="s">
        <v>24</v>
      </c>
      <c r="AM8" s="18"/>
      <c r="AN8" s="19">
        <v>1</v>
      </c>
      <c r="AO8" s="17" t="s">
        <v>24</v>
      </c>
      <c r="AP8" s="18"/>
      <c r="AQ8" s="19">
        <v>1</v>
      </c>
      <c r="AR8" s="17" t="s">
        <v>24</v>
      </c>
      <c r="AS8" s="18"/>
      <c r="AT8" s="19">
        <v>1</v>
      </c>
      <c r="AU8" s="17" t="s">
        <v>24</v>
      </c>
      <c r="AV8" s="20">
        <v>44488</v>
      </c>
      <c r="AW8" s="20">
        <v>44620</v>
      </c>
      <c r="AX8" s="13" t="s">
        <v>114</v>
      </c>
    </row>
    <row r="9" spans="1:50" ht="120" customHeight="1" x14ac:dyDescent="0.25">
      <c r="A9" s="12">
        <v>6</v>
      </c>
      <c r="B9" s="13">
        <v>263</v>
      </c>
      <c r="C9" s="14" t="s">
        <v>63</v>
      </c>
      <c r="D9" s="13">
        <v>56</v>
      </c>
      <c r="E9" s="14" t="s">
        <v>22</v>
      </c>
      <c r="F9" s="14">
        <v>6</v>
      </c>
      <c r="G9" s="15" t="s">
        <v>136</v>
      </c>
      <c r="H9" s="16" t="s">
        <v>67</v>
      </c>
      <c r="I9" s="16" t="s">
        <v>137</v>
      </c>
      <c r="J9" s="16" t="s">
        <v>87</v>
      </c>
      <c r="K9" s="16" t="s">
        <v>88</v>
      </c>
      <c r="L9" s="17"/>
      <c r="M9" s="17"/>
      <c r="N9" s="17"/>
      <c r="O9" s="17"/>
      <c r="P9" s="17"/>
      <c r="Q9" s="17"/>
      <c r="R9" s="17"/>
      <c r="S9" s="17"/>
      <c r="T9" s="17"/>
      <c r="U9" s="17"/>
      <c r="V9" s="17"/>
      <c r="W9" s="17"/>
      <c r="X9" s="18"/>
      <c r="Y9" s="17"/>
      <c r="Z9" s="17"/>
      <c r="AA9" s="18"/>
      <c r="AB9" s="17"/>
      <c r="AC9" s="17"/>
      <c r="AD9" s="18"/>
      <c r="AE9" s="17"/>
      <c r="AF9" s="17" t="s">
        <v>23</v>
      </c>
      <c r="AG9" s="18" t="s">
        <v>138</v>
      </c>
      <c r="AH9" s="17">
        <v>1</v>
      </c>
      <c r="AI9" s="17" t="s">
        <v>24</v>
      </c>
      <c r="AJ9" s="18"/>
      <c r="AK9" s="19">
        <v>1</v>
      </c>
      <c r="AL9" s="17" t="s">
        <v>24</v>
      </c>
      <c r="AM9" s="18"/>
      <c r="AN9" s="19">
        <v>1</v>
      </c>
      <c r="AO9" s="17" t="s">
        <v>24</v>
      </c>
      <c r="AP9" s="18"/>
      <c r="AQ9" s="19">
        <v>1</v>
      </c>
      <c r="AR9" s="17" t="s">
        <v>24</v>
      </c>
      <c r="AS9" s="18"/>
      <c r="AT9" s="19">
        <v>1</v>
      </c>
      <c r="AU9" s="17" t="s">
        <v>24</v>
      </c>
      <c r="AV9" s="20">
        <v>44488</v>
      </c>
      <c r="AW9" s="20">
        <v>44712</v>
      </c>
      <c r="AX9" s="13" t="s">
        <v>115</v>
      </c>
    </row>
    <row r="10" spans="1:50" ht="120" customHeight="1" x14ac:dyDescent="0.25">
      <c r="A10" s="12">
        <v>7</v>
      </c>
      <c r="B10" s="13">
        <v>263</v>
      </c>
      <c r="C10" s="14" t="s">
        <v>63</v>
      </c>
      <c r="D10" s="13">
        <v>56</v>
      </c>
      <c r="E10" s="14" t="s">
        <v>22</v>
      </c>
      <c r="F10" s="14">
        <v>7</v>
      </c>
      <c r="G10" s="15" t="s">
        <v>136</v>
      </c>
      <c r="H10" s="16" t="s">
        <v>67</v>
      </c>
      <c r="I10" s="16" t="s">
        <v>147</v>
      </c>
      <c r="J10" s="16" t="s">
        <v>89</v>
      </c>
      <c r="K10" s="16" t="s">
        <v>90</v>
      </c>
      <c r="L10" s="17"/>
      <c r="M10" s="17"/>
      <c r="N10" s="17"/>
      <c r="O10" s="17"/>
      <c r="P10" s="17"/>
      <c r="Q10" s="17"/>
      <c r="R10" s="17"/>
      <c r="S10" s="17"/>
      <c r="T10" s="17"/>
      <c r="U10" s="17"/>
      <c r="V10" s="17"/>
      <c r="W10" s="17"/>
      <c r="X10" s="18"/>
      <c r="Y10" s="17"/>
      <c r="Z10" s="17"/>
      <c r="AA10" s="18"/>
      <c r="AB10" s="17"/>
      <c r="AC10" s="17"/>
      <c r="AD10" s="18"/>
      <c r="AE10" s="17"/>
      <c r="AF10" s="17" t="s">
        <v>23</v>
      </c>
      <c r="AG10" s="18" t="s">
        <v>148</v>
      </c>
      <c r="AH10" s="17">
        <v>0.75</v>
      </c>
      <c r="AI10" s="17" t="s">
        <v>23</v>
      </c>
      <c r="AJ10" s="18" t="s">
        <v>170</v>
      </c>
      <c r="AK10" s="19">
        <v>1</v>
      </c>
      <c r="AL10" s="17" t="s">
        <v>24</v>
      </c>
      <c r="AM10" s="18" t="s">
        <v>200</v>
      </c>
      <c r="AN10" s="19">
        <v>1</v>
      </c>
      <c r="AO10" s="17" t="s">
        <v>24</v>
      </c>
      <c r="AP10" s="18"/>
      <c r="AQ10" s="19">
        <v>1</v>
      </c>
      <c r="AR10" s="17" t="s">
        <v>24</v>
      </c>
      <c r="AS10" s="18"/>
      <c r="AT10" s="19">
        <v>1</v>
      </c>
      <c r="AU10" s="17" t="s">
        <v>24</v>
      </c>
      <c r="AV10" s="20">
        <v>44488</v>
      </c>
      <c r="AW10" s="20">
        <v>44742</v>
      </c>
      <c r="AX10" s="13" t="s">
        <v>115</v>
      </c>
    </row>
    <row r="11" spans="1:50" ht="120" customHeight="1" x14ac:dyDescent="0.25">
      <c r="A11" s="12">
        <v>8</v>
      </c>
      <c r="B11" s="13">
        <v>263</v>
      </c>
      <c r="C11" s="14" t="s">
        <v>63</v>
      </c>
      <c r="D11" s="13">
        <v>56</v>
      </c>
      <c r="E11" s="14" t="s">
        <v>22</v>
      </c>
      <c r="F11" s="14">
        <v>8</v>
      </c>
      <c r="G11" s="15" t="s">
        <v>149</v>
      </c>
      <c r="H11" s="16" t="s">
        <v>67</v>
      </c>
      <c r="I11" s="16" t="s">
        <v>150</v>
      </c>
      <c r="J11" s="16" t="s">
        <v>91</v>
      </c>
      <c r="K11" s="16" t="s">
        <v>92</v>
      </c>
      <c r="L11" s="17"/>
      <c r="M11" s="17"/>
      <c r="N11" s="17"/>
      <c r="O11" s="17"/>
      <c r="P11" s="17"/>
      <c r="Q11" s="17"/>
      <c r="R11" s="17"/>
      <c r="S11" s="17"/>
      <c r="T11" s="17"/>
      <c r="U11" s="17"/>
      <c r="V11" s="17"/>
      <c r="W11" s="17"/>
      <c r="X11" s="18"/>
      <c r="Y11" s="17"/>
      <c r="Z11" s="17"/>
      <c r="AA11" s="18"/>
      <c r="AB11" s="17"/>
      <c r="AC11" s="17"/>
      <c r="AD11" s="18"/>
      <c r="AE11" s="17"/>
      <c r="AF11" s="17" t="s">
        <v>23</v>
      </c>
      <c r="AG11" s="18" t="s">
        <v>151</v>
      </c>
      <c r="AH11" s="17">
        <v>0.15</v>
      </c>
      <c r="AI11" s="17" t="s">
        <v>23</v>
      </c>
      <c r="AJ11" s="18" t="s">
        <v>171</v>
      </c>
      <c r="AK11" s="17">
        <v>1</v>
      </c>
      <c r="AL11" s="17" t="s">
        <v>24</v>
      </c>
      <c r="AM11" s="18"/>
      <c r="AN11" s="17">
        <v>1</v>
      </c>
      <c r="AO11" s="17" t="s">
        <v>24</v>
      </c>
      <c r="AP11" s="18"/>
      <c r="AQ11" s="17">
        <v>1</v>
      </c>
      <c r="AR11" s="17" t="s">
        <v>24</v>
      </c>
      <c r="AS11" s="18"/>
      <c r="AT11" s="17">
        <v>1</v>
      </c>
      <c r="AU11" s="17" t="s">
        <v>24</v>
      </c>
      <c r="AV11" s="20">
        <v>44488</v>
      </c>
      <c r="AW11" s="20">
        <v>44742</v>
      </c>
      <c r="AX11" s="13" t="s">
        <v>116</v>
      </c>
    </row>
    <row r="12" spans="1:50" ht="120" customHeight="1" x14ac:dyDescent="0.25">
      <c r="A12" s="12">
        <v>9</v>
      </c>
      <c r="B12" s="13">
        <v>263</v>
      </c>
      <c r="C12" s="14" t="s">
        <v>63</v>
      </c>
      <c r="D12" s="13">
        <v>56</v>
      </c>
      <c r="E12" s="14" t="s">
        <v>26</v>
      </c>
      <c r="F12" s="14">
        <v>2</v>
      </c>
      <c r="G12" s="15" t="s">
        <v>124</v>
      </c>
      <c r="H12" s="16" t="s">
        <v>68</v>
      </c>
      <c r="I12" s="16" t="s">
        <v>93</v>
      </c>
      <c r="J12" s="16" t="s">
        <v>94</v>
      </c>
      <c r="K12" s="13" t="s">
        <v>132</v>
      </c>
      <c r="L12" s="17"/>
      <c r="M12" s="17"/>
      <c r="N12" s="17"/>
      <c r="O12" s="17"/>
      <c r="P12" s="17"/>
      <c r="Q12" s="17"/>
      <c r="R12" s="17"/>
      <c r="S12" s="17"/>
      <c r="T12" s="17"/>
      <c r="U12" s="17"/>
      <c r="V12" s="17"/>
      <c r="W12" s="17"/>
      <c r="X12" s="18"/>
      <c r="Y12" s="17"/>
      <c r="Z12" s="17"/>
      <c r="AA12" s="18"/>
      <c r="AB12" s="17"/>
      <c r="AC12" s="17"/>
      <c r="AD12" s="18"/>
      <c r="AE12" s="17"/>
      <c r="AF12" s="17" t="s">
        <v>23</v>
      </c>
      <c r="AG12" s="18" t="s">
        <v>139</v>
      </c>
      <c r="AH12" s="17">
        <v>1</v>
      </c>
      <c r="AI12" s="17" t="s">
        <v>24</v>
      </c>
      <c r="AJ12" s="18"/>
      <c r="AK12" s="19">
        <v>1</v>
      </c>
      <c r="AL12" s="17" t="s">
        <v>24</v>
      </c>
      <c r="AM12" s="18"/>
      <c r="AN12" s="19">
        <v>1</v>
      </c>
      <c r="AO12" s="17" t="s">
        <v>24</v>
      </c>
      <c r="AP12" s="18"/>
      <c r="AQ12" s="19">
        <v>1</v>
      </c>
      <c r="AR12" s="17" t="s">
        <v>24</v>
      </c>
      <c r="AS12" s="18"/>
      <c r="AT12" s="19">
        <v>1</v>
      </c>
      <c r="AU12" s="17" t="s">
        <v>24</v>
      </c>
      <c r="AV12" s="20">
        <v>44488</v>
      </c>
      <c r="AW12" s="20">
        <v>44849</v>
      </c>
      <c r="AX12" s="13" t="s">
        <v>117</v>
      </c>
    </row>
    <row r="13" spans="1:50" ht="230.45" customHeight="1" x14ac:dyDescent="0.25">
      <c r="A13" s="12">
        <v>10</v>
      </c>
      <c r="B13" s="13">
        <v>263</v>
      </c>
      <c r="C13" s="14" t="s">
        <v>63</v>
      </c>
      <c r="D13" s="13">
        <v>56</v>
      </c>
      <c r="E13" s="14" t="s">
        <v>26</v>
      </c>
      <c r="F13" s="14">
        <v>3</v>
      </c>
      <c r="G13" s="15" t="s">
        <v>124</v>
      </c>
      <c r="H13" s="16" t="s">
        <v>69</v>
      </c>
      <c r="I13" s="16" t="s">
        <v>95</v>
      </c>
      <c r="J13" s="16" t="s">
        <v>96</v>
      </c>
      <c r="K13" s="16" t="s">
        <v>97</v>
      </c>
      <c r="L13" s="17"/>
      <c r="M13" s="17"/>
      <c r="N13" s="17"/>
      <c r="O13" s="17"/>
      <c r="P13" s="17"/>
      <c r="Q13" s="17"/>
      <c r="R13" s="17"/>
      <c r="S13" s="17"/>
      <c r="T13" s="17"/>
      <c r="U13" s="17"/>
      <c r="V13" s="17"/>
      <c r="W13" s="17"/>
      <c r="X13" s="18"/>
      <c r="Y13" s="17"/>
      <c r="Z13" s="17"/>
      <c r="AA13" s="18"/>
      <c r="AB13" s="17"/>
      <c r="AC13" s="17"/>
      <c r="AD13" s="18"/>
      <c r="AE13" s="17"/>
      <c r="AF13" s="17" t="s">
        <v>23</v>
      </c>
      <c r="AG13" s="17" t="s">
        <v>21</v>
      </c>
      <c r="AH13" s="17">
        <v>0</v>
      </c>
      <c r="AI13" s="17" t="s">
        <v>23</v>
      </c>
      <c r="AJ13" s="18" t="s">
        <v>163</v>
      </c>
      <c r="AK13" s="17">
        <v>0.1</v>
      </c>
      <c r="AL13" s="17" t="s">
        <v>23</v>
      </c>
      <c r="AM13" s="17" t="s">
        <v>21</v>
      </c>
      <c r="AN13" s="17">
        <v>0</v>
      </c>
      <c r="AO13" s="17" t="s">
        <v>23</v>
      </c>
      <c r="AP13" s="18" t="s">
        <v>228</v>
      </c>
      <c r="AQ13" s="17">
        <v>1</v>
      </c>
      <c r="AR13" s="17" t="s">
        <v>24</v>
      </c>
      <c r="AS13" s="18"/>
      <c r="AT13" s="17">
        <v>1</v>
      </c>
      <c r="AU13" s="17" t="s">
        <v>24</v>
      </c>
      <c r="AV13" s="20">
        <v>44488</v>
      </c>
      <c r="AW13" s="20">
        <v>44849</v>
      </c>
      <c r="AX13" s="13" t="s">
        <v>25</v>
      </c>
    </row>
    <row r="14" spans="1:50" ht="120" customHeight="1" x14ac:dyDescent="0.25">
      <c r="A14" s="12">
        <v>11</v>
      </c>
      <c r="B14" s="13">
        <v>263</v>
      </c>
      <c r="C14" s="14" t="s">
        <v>63</v>
      </c>
      <c r="D14" s="13">
        <v>56</v>
      </c>
      <c r="E14" s="14" t="s">
        <v>26</v>
      </c>
      <c r="F14" s="14">
        <v>4</v>
      </c>
      <c r="G14" s="15" t="s">
        <v>124</v>
      </c>
      <c r="H14" s="16" t="s">
        <v>69</v>
      </c>
      <c r="I14" s="16" t="s">
        <v>98</v>
      </c>
      <c r="J14" s="16" t="s">
        <v>99</v>
      </c>
      <c r="K14" s="16" t="s">
        <v>100</v>
      </c>
      <c r="L14" s="17"/>
      <c r="M14" s="17"/>
      <c r="N14" s="17"/>
      <c r="O14" s="17"/>
      <c r="P14" s="17"/>
      <c r="Q14" s="17"/>
      <c r="R14" s="17"/>
      <c r="S14" s="17"/>
      <c r="T14" s="17"/>
      <c r="U14" s="17"/>
      <c r="V14" s="17"/>
      <c r="W14" s="17"/>
      <c r="X14" s="18"/>
      <c r="Y14" s="17"/>
      <c r="Z14" s="17"/>
      <c r="AA14" s="18"/>
      <c r="AB14" s="17"/>
      <c r="AC14" s="17"/>
      <c r="AD14" s="18"/>
      <c r="AE14" s="17"/>
      <c r="AF14" s="17" t="s">
        <v>23</v>
      </c>
      <c r="AG14" s="17" t="s">
        <v>21</v>
      </c>
      <c r="AH14" s="17">
        <v>0</v>
      </c>
      <c r="AI14" s="17" t="s">
        <v>23</v>
      </c>
      <c r="AJ14" s="18" t="s">
        <v>164</v>
      </c>
      <c r="AK14" s="17">
        <v>0.1</v>
      </c>
      <c r="AL14" s="17" t="s">
        <v>23</v>
      </c>
      <c r="AM14" s="18" t="s">
        <v>229</v>
      </c>
      <c r="AN14" s="17">
        <v>0.7</v>
      </c>
      <c r="AO14" s="17" t="s">
        <v>23</v>
      </c>
      <c r="AP14" s="18" t="s">
        <v>231</v>
      </c>
      <c r="AQ14" s="17">
        <v>1</v>
      </c>
      <c r="AR14" s="17" t="s">
        <v>24</v>
      </c>
      <c r="AS14" s="18"/>
      <c r="AT14" s="17">
        <v>1</v>
      </c>
      <c r="AU14" s="17" t="s">
        <v>24</v>
      </c>
      <c r="AV14" s="20">
        <v>44488</v>
      </c>
      <c r="AW14" s="20">
        <v>44849</v>
      </c>
      <c r="AX14" s="13" t="s">
        <v>25</v>
      </c>
    </row>
    <row r="15" spans="1:50" ht="120" customHeight="1" x14ac:dyDescent="0.25">
      <c r="A15" s="12">
        <v>12</v>
      </c>
      <c r="B15" s="13">
        <v>263</v>
      </c>
      <c r="C15" s="14" t="s">
        <v>63</v>
      </c>
      <c r="D15" s="13">
        <v>56</v>
      </c>
      <c r="E15" s="14" t="s">
        <v>28</v>
      </c>
      <c r="F15" s="14">
        <v>1</v>
      </c>
      <c r="G15" s="15" t="s">
        <v>125</v>
      </c>
      <c r="H15" s="16" t="s">
        <v>70</v>
      </c>
      <c r="I15" s="16" t="s">
        <v>140</v>
      </c>
      <c r="J15" s="16" t="s">
        <v>101</v>
      </c>
      <c r="K15" s="16" t="s">
        <v>102</v>
      </c>
      <c r="L15" s="17"/>
      <c r="M15" s="17"/>
      <c r="N15" s="17"/>
      <c r="O15" s="17"/>
      <c r="P15" s="17"/>
      <c r="Q15" s="17"/>
      <c r="R15" s="17"/>
      <c r="S15" s="17"/>
      <c r="T15" s="17"/>
      <c r="U15" s="17"/>
      <c r="V15" s="17"/>
      <c r="W15" s="17"/>
      <c r="X15" s="18"/>
      <c r="Y15" s="17"/>
      <c r="Z15" s="17"/>
      <c r="AA15" s="18"/>
      <c r="AB15" s="17"/>
      <c r="AC15" s="17"/>
      <c r="AD15" s="18"/>
      <c r="AE15" s="17"/>
      <c r="AF15" s="17" t="s">
        <v>23</v>
      </c>
      <c r="AG15" s="18" t="s">
        <v>141</v>
      </c>
      <c r="AH15" s="17">
        <v>1</v>
      </c>
      <c r="AI15" s="17" t="s">
        <v>24</v>
      </c>
      <c r="AJ15" s="18"/>
      <c r="AK15" s="19">
        <v>1</v>
      </c>
      <c r="AL15" s="17" t="s">
        <v>24</v>
      </c>
      <c r="AM15" s="18"/>
      <c r="AN15" s="19">
        <v>1</v>
      </c>
      <c r="AO15" s="17" t="s">
        <v>24</v>
      </c>
      <c r="AP15" s="18"/>
      <c r="AQ15" s="19">
        <v>1</v>
      </c>
      <c r="AR15" s="17" t="s">
        <v>24</v>
      </c>
      <c r="AS15" s="18"/>
      <c r="AT15" s="19">
        <v>1</v>
      </c>
      <c r="AU15" s="17" t="s">
        <v>24</v>
      </c>
      <c r="AV15" s="20">
        <v>44488</v>
      </c>
      <c r="AW15" s="20">
        <v>44681</v>
      </c>
      <c r="AX15" s="13" t="s">
        <v>118</v>
      </c>
    </row>
    <row r="16" spans="1:50" ht="120" customHeight="1" x14ac:dyDescent="0.25">
      <c r="A16" s="12">
        <v>13</v>
      </c>
      <c r="B16" s="13">
        <v>263</v>
      </c>
      <c r="C16" s="14" t="s">
        <v>63</v>
      </c>
      <c r="D16" s="13">
        <v>56</v>
      </c>
      <c r="E16" s="14" t="s">
        <v>28</v>
      </c>
      <c r="F16" s="14">
        <v>2</v>
      </c>
      <c r="G16" s="15" t="s">
        <v>125</v>
      </c>
      <c r="H16" s="16" t="s">
        <v>70</v>
      </c>
      <c r="I16" s="16" t="s">
        <v>152</v>
      </c>
      <c r="J16" s="16" t="s">
        <v>103</v>
      </c>
      <c r="K16" s="16" t="s">
        <v>104</v>
      </c>
      <c r="L16" s="17"/>
      <c r="M16" s="17"/>
      <c r="N16" s="17"/>
      <c r="O16" s="17"/>
      <c r="P16" s="17"/>
      <c r="Q16" s="17"/>
      <c r="R16" s="17"/>
      <c r="S16" s="17"/>
      <c r="T16" s="17"/>
      <c r="U16" s="17"/>
      <c r="V16" s="17"/>
      <c r="W16" s="17"/>
      <c r="X16" s="18"/>
      <c r="Y16" s="17"/>
      <c r="Z16" s="17"/>
      <c r="AA16" s="18"/>
      <c r="AB16" s="17"/>
      <c r="AC16" s="17"/>
      <c r="AD16" s="18"/>
      <c r="AE16" s="17"/>
      <c r="AF16" s="17" t="s">
        <v>23</v>
      </c>
      <c r="AG16" s="18" t="s">
        <v>153</v>
      </c>
      <c r="AH16" s="17">
        <f>1/2</f>
        <v>0.5</v>
      </c>
      <c r="AI16" s="17" t="s">
        <v>23</v>
      </c>
      <c r="AJ16" s="18" t="s">
        <v>172</v>
      </c>
      <c r="AK16" s="17">
        <f>2/2</f>
        <v>1</v>
      </c>
      <c r="AL16" s="17" t="s">
        <v>24</v>
      </c>
      <c r="AM16" s="18"/>
      <c r="AN16" s="17">
        <f>2/2</f>
        <v>1</v>
      </c>
      <c r="AO16" s="17" t="s">
        <v>24</v>
      </c>
      <c r="AP16" s="18"/>
      <c r="AQ16" s="17">
        <f>2/2</f>
        <v>1</v>
      </c>
      <c r="AR16" s="17" t="s">
        <v>24</v>
      </c>
      <c r="AS16" s="18"/>
      <c r="AT16" s="17">
        <f>2/2</f>
        <v>1</v>
      </c>
      <c r="AU16" s="17" t="s">
        <v>24</v>
      </c>
      <c r="AV16" s="20">
        <v>44488</v>
      </c>
      <c r="AW16" s="20">
        <v>44847</v>
      </c>
      <c r="AX16" s="13" t="s">
        <v>119</v>
      </c>
    </row>
    <row r="17" spans="1:50" ht="120" customHeight="1" x14ac:dyDescent="0.25">
      <c r="A17" s="12">
        <v>14</v>
      </c>
      <c r="B17" s="13">
        <v>263</v>
      </c>
      <c r="C17" s="14" t="s">
        <v>63</v>
      </c>
      <c r="D17" s="13">
        <v>56</v>
      </c>
      <c r="E17" s="14" t="s">
        <v>28</v>
      </c>
      <c r="F17" s="14">
        <v>3</v>
      </c>
      <c r="G17" s="15" t="s">
        <v>125</v>
      </c>
      <c r="H17" s="16" t="s">
        <v>70</v>
      </c>
      <c r="I17" s="16" t="s">
        <v>105</v>
      </c>
      <c r="J17" s="16" t="s">
        <v>106</v>
      </c>
      <c r="K17" s="16" t="s">
        <v>107</v>
      </c>
      <c r="L17" s="17"/>
      <c r="M17" s="17"/>
      <c r="N17" s="17"/>
      <c r="O17" s="17"/>
      <c r="P17" s="17"/>
      <c r="Q17" s="17"/>
      <c r="R17" s="17"/>
      <c r="S17" s="17"/>
      <c r="T17" s="17"/>
      <c r="U17" s="17"/>
      <c r="V17" s="17"/>
      <c r="W17" s="17"/>
      <c r="X17" s="18"/>
      <c r="Y17" s="17"/>
      <c r="Z17" s="17"/>
      <c r="AA17" s="18"/>
      <c r="AB17" s="17"/>
      <c r="AC17" s="17"/>
      <c r="AD17" s="18"/>
      <c r="AE17" s="17"/>
      <c r="AF17" s="17" t="s">
        <v>23</v>
      </c>
      <c r="AG17" s="18" t="s">
        <v>156</v>
      </c>
      <c r="AH17" s="17">
        <f>1/6</f>
        <v>0.16666666666666666</v>
      </c>
      <c r="AI17" s="17" t="s">
        <v>23</v>
      </c>
      <c r="AJ17" s="18" t="s">
        <v>166</v>
      </c>
      <c r="AK17" s="17">
        <f>2/6</f>
        <v>0.33333333333333331</v>
      </c>
      <c r="AL17" s="17" t="s">
        <v>23</v>
      </c>
      <c r="AM17" s="18" t="s">
        <v>196</v>
      </c>
      <c r="AN17" s="17">
        <f>4/6</f>
        <v>0.66666666666666663</v>
      </c>
      <c r="AO17" s="17" t="s">
        <v>23</v>
      </c>
      <c r="AP17" s="18" t="s">
        <v>227</v>
      </c>
      <c r="AQ17" s="17">
        <f>5/6</f>
        <v>0.83333333333333337</v>
      </c>
      <c r="AR17" s="17" t="s">
        <v>23</v>
      </c>
      <c r="AS17" s="18" t="s">
        <v>237</v>
      </c>
      <c r="AT17" s="17">
        <f>6/6</f>
        <v>1</v>
      </c>
      <c r="AU17" s="17" t="s">
        <v>24</v>
      </c>
      <c r="AV17" s="20">
        <v>44488</v>
      </c>
      <c r="AW17" s="20">
        <v>44847</v>
      </c>
      <c r="AX17" s="13" t="s">
        <v>30</v>
      </c>
    </row>
    <row r="18" spans="1:50" ht="120" customHeight="1" x14ac:dyDescent="0.25">
      <c r="A18" s="12">
        <v>15</v>
      </c>
      <c r="B18" s="13">
        <v>263</v>
      </c>
      <c r="C18" s="14" t="s">
        <v>63</v>
      </c>
      <c r="D18" s="13">
        <v>56</v>
      </c>
      <c r="E18" s="14" t="s">
        <v>64</v>
      </c>
      <c r="F18" s="14">
        <v>1</v>
      </c>
      <c r="G18" s="15" t="s">
        <v>155</v>
      </c>
      <c r="H18" s="16" t="s">
        <v>71</v>
      </c>
      <c r="I18" s="16" t="s">
        <v>105</v>
      </c>
      <c r="J18" s="16" t="s">
        <v>106</v>
      </c>
      <c r="K18" s="16" t="s">
        <v>107</v>
      </c>
      <c r="L18" s="17"/>
      <c r="M18" s="17"/>
      <c r="N18" s="17"/>
      <c r="O18" s="17"/>
      <c r="P18" s="17"/>
      <c r="Q18" s="17"/>
      <c r="R18" s="17"/>
      <c r="S18" s="17"/>
      <c r="T18" s="17"/>
      <c r="U18" s="17"/>
      <c r="V18" s="17"/>
      <c r="W18" s="17"/>
      <c r="X18" s="18"/>
      <c r="Y18" s="17"/>
      <c r="Z18" s="17"/>
      <c r="AA18" s="18"/>
      <c r="AB18" s="17"/>
      <c r="AC18" s="17"/>
      <c r="AD18" s="18"/>
      <c r="AE18" s="17"/>
      <c r="AF18" s="17" t="s">
        <v>23</v>
      </c>
      <c r="AG18" s="18" t="s">
        <v>154</v>
      </c>
      <c r="AH18" s="17">
        <f t="shared" ref="AH18:AH19" si="0">1/6</f>
        <v>0.16666666666666666</v>
      </c>
      <c r="AI18" s="17" t="s">
        <v>23</v>
      </c>
      <c r="AJ18" s="18" t="s">
        <v>166</v>
      </c>
      <c r="AK18" s="17">
        <f>2/6</f>
        <v>0.33333333333333331</v>
      </c>
      <c r="AL18" s="17" t="s">
        <v>23</v>
      </c>
      <c r="AM18" s="18" t="s">
        <v>196</v>
      </c>
      <c r="AN18" s="17">
        <f t="shared" ref="AN18:AN19" si="1">4/6</f>
        <v>0.66666666666666663</v>
      </c>
      <c r="AO18" s="17" t="s">
        <v>23</v>
      </c>
      <c r="AP18" s="18" t="s">
        <v>227</v>
      </c>
      <c r="AQ18" s="17">
        <f>5/6</f>
        <v>0.83333333333333337</v>
      </c>
      <c r="AR18" s="17" t="s">
        <v>23</v>
      </c>
      <c r="AS18" s="18" t="s">
        <v>237</v>
      </c>
      <c r="AT18" s="17">
        <f>6/6</f>
        <v>1</v>
      </c>
      <c r="AU18" s="17" t="s">
        <v>24</v>
      </c>
      <c r="AV18" s="20">
        <v>44488</v>
      </c>
      <c r="AW18" s="20">
        <v>44847</v>
      </c>
      <c r="AX18" s="13" t="s">
        <v>30</v>
      </c>
    </row>
    <row r="19" spans="1:50" ht="120" customHeight="1" x14ac:dyDescent="0.25">
      <c r="A19" s="12">
        <v>16</v>
      </c>
      <c r="B19" s="13">
        <v>263</v>
      </c>
      <c r="C19" s="14" t="s">
        <v>63</v>
      </c>
      <c r="D19" s="13">
        <v>56</v>
      </c>
      <c r="E19" s="14" t="s">
        <v>29</v>
      </c>
      <c r="F19" s="14">
        <v>1</v>
      </c>
      <c r="G19" s="15" t="s">
        <v>126</v>
      </c>
      <c r="H19" s="16" t="s">
        <v>72</v>
      </c>
      <c r="I19" s="16" t="s">
        <v>105</v>
      </c>
      <c r="J19" s="16" t="s">
        <v>106</v>
      </c>
      <c r="K19" s="16" t="s">
        <v>107</v>
      </c>
      <c r="L19" s="17"/>
      <c r="M19" s="17"/>
      <c r="N19" s="17"/>
      <c r="O19" s="17"/>
      <c r="P19" s="17"/>
      <c r="Q19" s="17"/>
      <c r="R19" s="17"/>
      <c r="S19" s="17"/>
      <c r="T19" s="17"/>
      <c r="U19" s="17"/>
      <c r="V19" s="17"/>
      <c r="W19" s="17"/>
      <c r="X19" s="18"/>
      <c r="Y19" s="17"/>
      <c r="Z19" s="17"/>
      <c r="AA19" s="18"/>
      <c r="AB19" s="17"/>
      <c r="AC19" s="17"/>
      <c r="AD19" s="18"/>
      <c r="AE19" s="17"/>
      <c r="AF19" s="17" t="s">
        <v>23</v>
      </c>
      <c r="AG19" s="18" t="s">
        <v>157</v>
      </c>
      <c r="AH19" s="17">
        <f t="shared" si="0"/>
        <v>0.16666666666666666</v>
      </c>
      <c r="AI19" s="17" t="s">
        <v>23</v>
      </c>
      <c r="AJ19" s="18" t="s">
        <v>167</v>
      </c>
      <c r="AK19" s="17">
        <f>2/6</f>
        <v>0.33333333333333331</v>
      </c>
      <c r="AL19" s="17" t="s">
        <v>23</v>
      </c>
      <c r="AM19" s="18" t="s">
        <v>197</v>
      </c>
      <c r="AN19" s="17">
        <f t="shared" si="1"/>
        <v>0.66666666666666663</v>
      </c>
      <c r="AO19" s="17" t="s">
        <v>23</v>
      </c>
      <c r="AP19" s="18" t="s">
        <v>227</v>
      </c>
      <c r="AQ19" s="17">
        <f>5/6</f>
        <v>0.83333333333333337</v>
      </c>
      <c r="AR19" s="17" t="s">
        <v>23</v>
      </c>
      <c r="AS19" s="18" t="s">
        <v>237</v>
      </c>
      <c r="AT19" s="17">
        <f>6/6</f>
        <v>1</v>
      </c>
      <c r="AU19" s="17" t="s">
        <v>24</v>
      </c>
      <c r="AV19" s="20">
        <v>44488</v>
      </c>
      <c r="AW19" s="20">
        <v>44847</v>
      </c>
      <c r="AX19" s="13" t="s">
        <v>30</v>
      </c>
    </row>
    <row r="20" spans="1:50" ht="189" customHeight="1" x14ac:dyDescent="0.25">
      <c r="A20" s="12">
        <v>17</v>
      </c>
      <c r="B20" s="13">
        <v>263</v>
      </c>
      <c r="C20" s="14" t="s">
        <v>63</v>
      </c>
      <c r="D20" s="13">
        <v>56</v>
      </c>
      <c r="E20" s="14" t="s">
        <v>27</v>
      </c>
      <c r="F20" s="14">
        <v>2</v>
      </c>
      <c r="G20" s="15" t="s">
        <v>127</v>
      </c>
      <c r="H20" s="16" t="s">
        <v>73</v>
      </c>
      <c r="I20" s="16" t="s">
        <v>158</v>
      </c>
      <c r="J20" s="16" t="s">
        <v>108</v>
      </c>
      <c r="K20" s="16" t="s">
        <v>109</v>
      </c>
      <c r="L20" s="17"/>
      <c r="M20" s="17"/>
      <c r="N20" s="17"/>
      <c r="O20" s="17"/>
      <c r="P20" s="17"/>
      <c r="Q20" s="17"/>
      <c r="R20" s="17"/>
      <c r="S20" s="17"/>
      <c r="T20" s="17"/>
      <c r="U20" s="17"/>
      <c r="V20" s="17"/>
      <c r="W20" s="17"/>
      <c r="X20" s="18"/>
      <c r="Y20" s="17"/>
      <c r="Z20" s="17"/>
      <c r="AA20" s="18"/>
      <c r="AB20" s="17"/>
      <c r="AC20" s="17"/>
      <c r="AD20" s="18"/>
      <c r="AE20" s="17"/>
      <c r="AF20" s="17" t="s">
        <v>23</v>
      </c>
      <c r="AG20" s="18" t="s">
        <v>159</v>
      </c>
      <c r="AH20" s="17">
        <v>0.15</v>
      </c>
      <c r="AI20" s="17" t="s">
        <v>23</v>
      </c>
      <c r="AJ20" s="18"/>
      <c r="AK20" s="17"/>
      <c r="AL20" s="17" t="s">
        <v>23</v>
      </c>
      <c r="AM20" s="18" t="s">
        <v>195</v>
      </c>
      <c r="AN20" s="17">
        <f>15%+5%+(1/4)*80%</f>
        <v>0.4</v>
      </c>
      <c r="AO20" s="17" t="s">
        <v>23</v>
      </c>
      <c r="AP20" s="18" t="s">
        <v>225</v>
      </c>
      <c r="AQ20" s="17">
        <f>15%+5%+(3/4)*80%</f>
        <v>0.8</v>
      </c>
      <c r="AR20" s="17" t="s">
        <v>23</v>
      </c>
      <c r="AS20" s="18" t="s">
        <v>241</v>
      </c>
      <c r="AT20" s="17">
        <f>15%+5%+(4/4)*80%</f>
        <v>1</v>
      </c>
      <c r="AU20" s="17" t="s">
        <v>24</v>
      </c>
      <c r="AV20" s="20">
        <v>44488</v>
      </c>
      <c r="AW20" s="20">
        <v>44852</v>
      </c>
      <c r="AX20" s="13" t="s">
        <v>120</v>
      </c>
    </row>
    <row r="21" spans="1:50" ht="312" customHeight="1" x14ac:dyDescent="0.25">
      <c r="A21" s="12">
        <v>18</v>
      </c>
      <c r="B21" s="13">
        <v>263</v>
      </c>
      <c r="C21" s="14" t="s">
        <v>63</v>
      </c>
      <c r="D21" s="13">
        <v>56</v>
      </c>
      <c r="E21" s="14" t="s">
        <v>31</v>
      </c>
      <c r="F21" s="14">
        <v>1</v>
      </c>
      <c r="G21" s="15" t="s">
        <v>128</v>
      </c>
      <c r="H21" s="16" t="s">
        <v>74</v>
      </c>
      <c r="I21" s="16" t="s">
        <v>110</v>
      </c>
      <c r="J21" s="16" t="s">
        <v>111</v>
      </c>
      <c r="K21" s="16" t="s">
        <v>112</v>
      </c>
      <c r="L21" s="17"/>
      <c r="M21" s="17"/>
      <c r="N21" s="17"/>
      <c r="O21" s="17"/>
      <c r="P21" s="17"/>
      <c r="Q21" s="17"/>
      <c r="R21" s="17"/>
      <c r="S21" s="17"/>
      <c r="T21" s="17"/>
      <c r="U21" s="17"/>
      <c r="V21" s="17"/>
      <c r="W21" s="17"/>
      <c r="X21" s="18"/>
      <c r="Y21" s="17"/>
      <c r="Z21" s="17"/>
      <c r="AA21" s="18"/>
      <c r="AB21" s="17"/>
      <c r="AC21" s="17"/>
      <c r="AD21" s="18"/>
      <c r="AE21" s="17"/>
      <c r="AF21" s="17" t="s">
        <v>23</v>
      </c>
      <c r="AG21" s="18" t="s">
        <v>146</v>
      </c>
      <c r="AH21" s="17">
        <v>0.5</v>
      </c>
      <c r="AI21" s="17" t="s">
        <v>23</v>
      </c>
      <c r="AJ21" s="18" t="s">
        <v>165</v>
      </c>
      <c r="AK21" s="17">
        <v>1</v>
      </c>
      <c r="AL21" s="17" t="s">
        <v>24</v>
      </c>
      <c r="AM21" s="18"/>
      <c r="AN21" s="17">
        <v>1</v>
      </c>
      <c r="AO21" s="17" t="s">
        <v>24</v>
      </c>
      <c r="AP21" s="18"/>
      <c r="AQ21" s="17">
        <v>1</v>
      </c>
      <c r="AR21" s="17" t="s">
        <v>24</v>
      </c>
      <c r="AS21" s="18"/>
      <c r="AT21" s="17">
        <v>1</v>
      </c>
      <c r="AU21" s="17" t="s">
        <v>24</v>
      </c>
      <c r="AV21" s="20">
        <v>44488</v>
      </c>
      <c r="AW21" s="20">
        <v>44650</v>
      </c>
      <c r="AX21" s="13" t="s">
        <v>121</v>
      </c>
    </row>
    <row r="22" spans="1:50" ht="288.60000000000002" customHeight="1" x14ac:dyDescent="0.25">
      <c r="A22" s="12">
        <v>19</v>
      </c>
      <c r="B22" s="13">
        <v>263</v>
      </c>
      <c r="C22" s="14" t="s">
        <v>178</v>
      </c>
      <c r="D22" s="13">
        <v>55</v>
      </c>
      <c r="E22" s="14" t="s">
        <v>179</v>
      </c>
      <c r="F22" s="14">
        <v>1</v>
      </c>
      <c r="G22" s="15" t="s">
        <v>193</v>
      </c>
      <c r="H22" s="16" t="s">
        <v>181</v>
      </c>
      <c r="I22" s="16" t="s">
        <v>184</v>
      </c>
      <c r="J22" s="16" t="s">
        <v>186</v>
      </c>
      <c r="K22" s="16" t="s">
        <v>187</v>
      </c>
      <c r="L22" s="17"/>
      <c r="M22" s="17"/>
      <c r="N22" s="17"/>
      <c r="O22" s="17"/>
      <c r="P22" s="17"/>
      <c r="Q22" s="17"/>
      <c r="R22" s="17"/>
      <c r="S22" s="17"/>
      <c r="T22" s="17"/>
      <c r="U22" s="17"/>
      <c r="V22" s="17"/>
      <c r="W22" s="17"/>
      <c r="X22" s="18"/>
      <c r="Y22" s="17"/>
      <c r="Z22" s="17"/>
      <c r="AA22" s="18"/>
      <c r="AB22" s="17"/>
      <c r="AC22" s="17"/>
      <c r="AD22" s="18"/>
      <c r="AE22" s="17"/>
      <c r="AF22" s="17"/>
      <c r="AG22" s="18"/>
      <c r="AH22" s="17"/>
      <c r="AI22" s="17"/>
      <c r="AJ22" s="17" t="s">
        <v>21</v>
      </c>
      <c r="AK22" s="17"/>
      <c r="AL22" s="17" t="s">
        <v>23</v>
      </c>
      <c r="AM22" s="18" t="s">
        <v>199</v>
      </c>
      <c r="AN22" s="17">
        <v>0.7</v>
      </c>
      <c r="AO22" s="17" t="s">
        <v>23</v>
      </c>
      <c r="AP22" s="18" t="s">
        <v>230</v>
      </c>
      <c r="AQ22" s="17">
        <v>0.75</v>
      </c>
      <c r="AR22" s="17" t="s">
        <v>23</v>
      </c>
      <c r="AS22" s="18" t="s">
        <v>242</v>
      </c>
      <c r="AT22" s="17">
        <v>1</v>
      </c>
      <c r="AU22" s="17" t="s">
        <v>24</v>
      </c>
      <c r="AV22" s="20">
        <v>44649</v>
      </c>
      <c r="AW22" s="20">
        <v>45013</v>
      </c>
      <c r="AX22" s="13" t="s">
        <v>191</v>
      </c>
    </row>
    <row r="23" spans="1:50" ht="150" customHeight="1" x14ac:dyDescent="0.25">
      <c r="A23" s="21">
        <v>20</v>
      </c>
      <c r="B23" s="22">
        <v>263</v>
      </c>
      <c r="C23" s="23" t="s">
        <v>178</v>
      </c>
      <c r="D23" s="22">
        <v>55</v>
      </c>
      <c r="E23" s="23" t="s">
        <v>180</v>
      </c>
      <c r="F23" s="23">
        <v>1</v>
      </c>
      <c r="G23" s="24" t="s">
        <v>194</v>
      </c>
      <c r="H23" s="25" t="s">
        <v>182</v>
      </c>
      <c r="I23" s="25" t="s">
        <v>185</v>
      </c>
      <c r="J23" s="25" t="s">
        <v>188</v>
      </c>
      <c r="K23" s="25" t="s">
        <v>189</v>
      </c>
      <c r="L23" s="26"/>
      <c r="M23" s="26"/>
      <c r="N23" s="26"/>
      <c r="O23" s="26"/>
      <c r="P23" s="26"/>
      <c r="Q23" s="26"/>
      <c r="R23" s="26"/>
      <c r="S23" s="26"/>
      <c r="T23" s="26"/>
      <c r="U23" s="26"/>
      <c r="V23" s="26"/>
      <c r="W23" s="26"/>
      <c r="X23" s="27"/>
      <c r="Y23" s="26"/>
      <c r="Z23" s="26"/>
      <c r="AA23" s="27"/>
      <c r="AB23" s="26"/>
      <c r="AC23" s="26"/>
      <c r="AD23" s="27"/>
      <c r="AE23" s="26"/>
      <c r="AF23" s="26"/>
      <c r="AG23" s="27"/>
      <c r="AH23" s="26"/>
      <c r="AI23" s="26"/>
      <c r="AJ23" s="27"/>
      <c r="AK23" s="26"/>
      <c r="AL23" s="26"/>
      <c r="AM23" s="27" t="s">
        <v>198</v>
      </c>
      <c r="AN23" s="26">
        <v>0.1</v>
      </c>
      <c r="AO23" s="26" t="s">
        <v>23</v>
      </c>
      <c r="AP23" s="26" t="s">
        <v>21</v>
      </c>
      <c r="AQ23" s="26"/>
      <c r="AR23" s="26" t="s">
        <v>23</v>
      </c>
      <c r="AS23" s="26" t="s">
        <v>21</v>
      </c>
      <c r="AT23" s="26"/>
      <c r="AU23" s="26" t="s">
        <v>23</v>
      </c>
      <c r="AV23" s="28">
        <v>44649</v>
      </c>
      <c r="AW23" s="28">
        <v>45013</v>
      </c>
      <c r="AX23" s="22" t="s">
        <v>192</v>
      </c>
    </row>
    <row r="24" spans="1:50" ht="152.44999999999999" customHeight="1" x14ac:dyDescent="0.25">
      <c r="A24" s="21">
        <v>21</v>
      </c>
      <c r="B24" s="22">
        <v>263</v>
      </c>
      <c r="C24" s="23" t="s">
        <v>178</v>
      </c>
      <c r="D24" s="22">
        <v>55</v>
      </c>
      <c r="E24" s="23" t="s">
        <v>180</v>
      </c>
      <c r="F24" s="23">
        <v>2</v>
      </c>
      <c r="G24" s="24" t="s">
        <v>194</v>
      </c>
      <c r="H24" s="25" t="s">
        <v>183</v>
      </c>
      <c r="I24" s="25" t="s">
        <v>185</v>
      </c>
      <c r="J24" s="25" t="s">
        <v>188</v>
      </c>
      <c r="K24" s="25" t="s">
        <v>190</v>
      </c>
      <c r="L24" s="26"/>
      <c r="M24" s="26"/>
      <c r="N24" s="26"/>
      <c r="O24" s="26"/>
      <c r="P24" s="26"/>
      <c r="Q24" s="26"/>
      <c r="R24" s="26"/>
      <c r="S24" s="26"/>
      <c r="T24" s="26"/>
      <c r="U24" s="26"/>
      <c r="V24" s="26"/>
      <c r="W24" s="26"/>
      <c r="X24" s="27"/>
      <c r="Y24" s="26"/>
      <c r="Z24" s="26"/>
      <c r="AA24" s="27"/>
      <c r="AB24" s="26"/>
      <c r="AC24" s="26"/>
      <c r="AD24" s="27"/>
      <c r="AE24" s="26"/>
      <c r="AF24" s="26"/>
      <c r="AG24" s="27"/>
      <c r="AH24" s="26"/>
      <c r="AI24" s="26"/>
      <c r="AJ24" s="27"/>
      <c r="AK24" s="26"/>
      <c r="AL24" s="26"/>
      <c r="AM24" s="26" t="s">
        <v>21</v>
      </c>
      <c r="AN24" s="26"/>
      <c r="AO24" s="26" t="s">
        <v>23</v>
      </c>
      <c r="AP24" s="26" t="s">
        <v>21</v>
      </c>
      <c r="AQ24" s="26"/>
      <c r="AR24" s="26" t="s">
        <v>23</v>
      </c>
      <c r="AS24" s="27" t="s">
        <v>245</v>
      </c>
      <c r="AT24" s="26"/>
      <c r="AU24" s="26" t="s">
        <v>23</v>
      </c>
      <c r="AV24" s="28">
        <v>44649</v>
      </c>
      <c r="AW24" s="28">
        <v>45013</v>
      </c>
      <c r="AX24" s="22" t="s">
        <v>192</v>
      </c>
    </row>
    <row r="25" spans="1:50" ht="152.44999999999999" customHeight="1" x14ac:dyDescent="0.25">
      <c r="A25" s="12">
        <v>22</v>
      </c>
      <c r="B25" s="13">
        <v>263</v>
      </c>
      <c r="C25" s="14" t="s">
        <v>178</v>
      </c>
      <c r="D25" s="13">
        <v>60</v>
      </c>
      <c r="E25" s="14" t="s">
        <v>27</v>
      </c>
      <c r="F25" s="14">
        <v>1</v>
      </c>
      <c r="G25" s="15" t="s">
        <v>223</v>
      </c>
      <c r="H25" s="16" t="s">
        <v>206</v>
      </c>
      <c r="I25" s="16" t="s">
        <v>208</v>
      </c>
      <c r="J25" s="16" t="s">
        <v>212</v>
      </c>
      <c r="K25" s="16" t="s">
        <v>213</v>
      </c>
      <c r="L25" s="17"/>
      <c r="M25" s="17"/>
      <c r="N25" s="17"/>
      <c r="O25" s="17"/>
      <c r="P25" s="17"/>
      <c r="Q25" s="17"/>
      <c r="R25" s="17"/>
      <c r="S25" s="17"/>
      <c r="T25" s="17"/>
      <c r="U25" s="17"/>
      <c r="V25" s="17"/>
      <c r="W25" s="17"/>
      <c r="X25" s="18"/>
      <c r="Y25" s="17"/>
      <c r="Z25" s="17"/>
      <c r="AA25" s="18"/>
      <c r="AB25" s="17"/>
      <c r="AC25" s="17"/>
      <c r="AD25" s="18"/>
      <c r="AE25" s="17"/>
      <c r="AF25" s="17"/>
      <c r="AG25" s="18"/>
      <c r="AH25" s="17"/>
      <c r="AI25" s="17"/>
      <c r="AJ25" s="18"/>
      <c r="AK25" s="17"/>
      <c r="AL25" s="17"/>
      <c r="AM25" s="17"/>
      <c r="AN25" s="17"/>
      <c r="AO25" s="17"/>
      <c r="AP25" s="17" t="s">
        <v>21</v>
      </c>
      <c r="AQ25" s="17"/>
      <c r="AR25" s="17" t="s">
        <v>23</v>
      </c>
      <c r="AS25" s="18" t="s">
        <v>243</v>
      </c>
      <c r="AT25" s="17">
        <v>1</v>
      </c>
      <c r="AU25" s="17" t="s">
        <v>24</v>
      </c>
      <c r="AV25" s="20">
        <v>44799</v>
      </c>
      <c r="AW25" s="20">
        <v>45016</v>
      </c>
      <c r="AX25" s="13" t="s">
        <v>220</v>
      </c>
    </row>
    <row r="26" spans="1:50" ht="216.6" customHeight="1" x14ac:dyDescent="0.25">
      <c r="A26" s="12">
        <v>23</v>
      </c>
      <c r="B26" s="13">
        <v>263</v>
      </c>
      <c r="C26" s="14" t="s">
        <v>178</v>
      </c>
      <c r="D26" s="13">
        <v>60</v>
      </c>
      <c r="E26" s="14" t="s">
        <v>27</v>
      </c>
      <c r="F26" s="14">
        <v>2</v>
      </c>
      <c r="G26" s="15" t="s">
        <v>223</v>
      </c>
      <c r="H26" s="16" t="s">
        <v>206</v>
      </c>
      <c r="I26" s="16" t="s">
        <v>209</v>
      </c>
      <c r="J26" s="16" t="s">
        <v>214</v>
      </c>
      <c r="K26" s="16" t="s">
        <v>215</v>
      </c>
      <c r="L26" s="17"/>
      <c r="M26" s="17"/>
      <c r="N26" s="17"/>
      <c r="O26" s="17"/>
      <c r="P26" s="17"/>
      <c r="Q26" s="17"/>
      <c r="R26" s="17"/>
      <c r="S26" s="17"/>
      <c r="T26" s="17"/>
      <c r="U26" s="17"/>
      <c r="V26" s="17"/>
      <c r="W26" s="17"/>
      <c r="X26" s="18"/>
      <c r="Y26" s="17"/>
      <c r="Z26" s="17"/>
      <c r="AA26" s="18"/>
      <c r="AB26" s="17"/>
      <c r="AC26" s="17"/>
      <c r="AD26" s="18"/>
      <c r="AE26" s="17"/>
      <c r="AF26" s="17"/>
      <c r="AG26" s="18"/>
      <c r="AH26" s="17"/>
      <c r="AI26" s="17"/>
      <c r="AJ26" s="18"/>
      <c r="AK26" s="17"/>
      <c r="AL26" s="17"/>
      <c r="AM26" s="17"/>
      <c r="AN26" s="17"/>
      <c r="AO26" s="17"/>
      <c r="AP26" s="18" t="s">
        <v>238</v>
      </c>
      <c r="AQ26" s="17">
        <f>1/2</f>
        <v>0.5</v>
      </c>
      <c r="AR26" s="17" t="s">
        <v>23</v>
      </c>
      <c r="AS26" s="18" t="s">
        <v>239</v>
      </c>
      <c r="AT26" s="17">
        <f>2/2</f>
        <v>1</v>
      </c>
      <c r="AU26" s="17" t="s">
        <v>24</v>
      </c>
      <c r="AV26" s="20">
        <v>44799</v>
      </c>
      <c r="AW26" s="20">
        <v>44926</v>
      </c>
      <c r="AX26" s="13" t="s">
        <v>221</v>
      </c>
    </row>
    <row r="27" spans="1:50" ht="152.44999999999999" customHeight="1" x14ac:dyDescent="0.25">
      <c r="A27" s="21">
        <v>24</v>
      </c>
      <c r="B27" s="22">
        <v>263</v>
      </c>
      <c r="C27" s="23" t="s">
        <v>178</v>
      </c>
      <c r="D27" s="22">
        <v>60</v>
      </c>
      <c r="E27" s="23" t="s">
        <v>27</v>
      </c>
      <c r="F27" s="23">
        <v>3</v>
      </c>
      <c r="G27" s="24" t="s">
        <v>223</v>
      </c>
      <c r="H27" s="25" t="s">
        <v>206</v>
      </c>
      <c r="I27" s="25" t="s">
        <v>210</v>
      </c>
      <c r="J27" s="25" t="s">
        <v>216</v>
      </c>
      <c r="K27" s="25" t="s">
        <v>217</v>
      </c>
      <c r="L27" s="26"/>
      <c r="M27" s="26"/>
      <c r="N27" s="26"/>
      <c r="O27" s="26"/>
      <c r="P27" s="26"/>
      <c r="Q27" s="26"/>
      <c r="R27" s="26"/>
      <c r="S27" s="26"/>
      <c r="T27" s="26"/>
      <c r="U27" s="26"/>
      <c r="V27" s="26"/>
      <c r="W27" s="26"/>
      <c r="X27" s="27"/>
      <c r="Y27" s="26"/>
      <c r="Z27" s="26"/>
      <c r="AA27" s="27"/>
      <c r="AB27" s="26"/>
      <c r="AC27" s="26"/>
      <c r="AD27" s="27"/>
      <c r="AE27" s="26"/>
      <c r="AF27" s="26"/>
      <c r="AG27" s="27"/>
      <c r="AH27" s="26"/>
      <c r="AI27" s="26"/>
      <c r="AJ27" s="27"/>
      <c r="AK27" s="26"/>
      <c r="AL27" s="26"/>
      <c r="AM27" s="27"/>
      <c r="AN27" s="26"/>
      <c r="AO27" s="26"/>
      <c r="AP27" s="26" t="s">
        <v>21</v>
      </c>
      <c r="AQ27" s="26"/>
      <c r="AR27" s="26" t="s">
        <v>23</v>
      </c>
      <c r="AS27" s="26" t="s">
        <v>21</v>
      </c>
      <c r="AT27" s="26"/>
      <c r="AU27" s="26" t="s">
        <v>23</v>
      </c>
      <c r="AV27" s="28">
        <v>44799</v>
      </c>
      <c r="AW27" s="28">
        <v>45016</v>
      </c>
      <c r="AX27" s="22" t="s">
        <v>222</v>
      </c>
    </row>
    <row r="28" spans="1:50" ht="160.15" customHeight="1" x14ac:dyDescent="0.25">
      <c r="A28" s="12">
        <v>25</v>
      </c>
      <c r="B28" s="13">
        <v>263</v>
      </c>
      <c r="C28" s="14" t="s">
        <v>178</v>
      </c>
      <c r="D28" s="13">
        <v>60</v>
      </c>
      <c r="E28" s="14" t="s">
        <v>205</v>
      </c>
      <c r="F28" s="14">
        <v>1</v>
      </c>
      <c r="G28" s="15" t="s">
        <v>232</v>
      </c>
      <c r="H28" s="16" t="s">
        <v>207</v>
      </c>
      <c r="I28" s="16" t="s">
        <v>211</v>
      </c>
      <c r="J28" s="16" t="s">
        <v>218</v>
      </c>
      <c r="K28" s="16" t="s">
        <v>219</v>
      </c>
      <c r="L28" s="17"/>
      <c r="M28" s="17"/>
      <c r="N28" s="17"/>
      <c r="O28" s="17"/>
      <c r="P28" s="17"/>
      <c r="Q28" s="17"/>
      <c r="R28" s="17"/>
      <c r="S28" s="17"/>
      <c r="T28" s="17"/>
      <c r="U28" s="17"/>
      <c r="V28" s="17"/>
      <c r="W28" s="17"/>
      <c r="X28" s="18"/>
      <c r="Y28" s="17"/>
      <c r="Z28" s="17"/>
      <c r="AA28" s="18"/>
      <c r="AB28" s="17"/>
      <c r="AC28" s="17"/>
      <c r="AD28" s="18"/>
      <c r="AE28" s="17"/>
      <c r="AF28" s="17"/>
      <c r="AG28" s="18"/>
      <c r="AH28" s="17"/>
      <c r="AI28" s="17"/>
      <c r="AJ28" s="18"/>
      <c r="AK28" s="17"/>
      <c r="AL28" s="17"/>
      <c r="AM28" s="17"/>
      <c r="AN28" s="17"/>
      <c r="AO28" s="17"/>
      <c r="AP28" s="18" t="s">
        <v>226</v>
      </c>
      <c r="AQ28" s="17">
        <v>0.7</v>
      </c>
      <c r="AR28" s="17" t="s">
        <v>23</v>
      </c>
      <c r="AS28" s="18" t="s">
        <v>244</v>
      </c>
      <c r="AT28" s="17">
        <v>1</v>
      </c>
      <c r="AU28" s="17" t="s">
        <v>24</v>
      </c>
      <c r="AV28" s="20">
        <v>44799</v>
      </c>
      <c r="AW28" s="20">
        <v>44895</v>
      </c>
      <c r="AX28" s="13" t="s">
        <v>236</v>
      </c>
    </row>
  </sheetData>
  <autoFilter ref="A3:AX28"/>
  <mergeCells count="1">
    <mergeCell ref="B2:AW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80" zoomScaleNormal="80" workbookViewId="0"/>
  </sheetViews>
  <sheetFormatPr baseColWidth="10" defaultRowHeight="15" x14ac:dyDescent="0.25"/>
  <cols>
    <col min="1" max="1" width="24.7109375" customWidth="1"/>
    <col min="2" max="2" width="11.7109375" bestFit="1" customWidth="1"/>
    <col min="3" max="3" width="3" bestFit="1" customWidth="1"/>
    <col min="4" max="4" width="25.140625" bestFit="1" customWidth="1"/>
    <col min="5" max="5" width="25.140625" customWidth="1"/>
    <col min="6" max="8" width="12.28515625" bestFit="1" customWidth="1"/>
  </cols>
  <sheetData>
    <row r="1" spans="1:7" x14ac:dyDescent="0.25">
      <c r="A1" s="31" t="s">
        <v>33</v>
      </c>
    </row>
    <row r="2" spans="1:7" x14ac:dyDescent="0.25">
      <c r="D2" t="s">
        <v>24</v>
      </c>
      <c r="E2" t="s">
        <v>23</v>
      </c>
      <c r="F2" s="29" t="s">
        <v>34</v>
      </c>
      <c r="G2" s="32" t="s">
        <v>35</v>
      </c>
    </row>
    <row r="3" spans="1:7" x14ac:dyDescent="0.25">
      <c r="A3" t="s">
        <v>22</v>
      </c>
      <c r="B3" t="s">
        <v>63</v>
      </c>
      <c r="C3">
        <v>56</v>
      </c>
      <c r="D3">
        <v>8</v>
      </c>
      <c r="F3">
        <v>8</v>
      </c>
      <c r="G3" t="str">
        <f>IF(COUNT(D3:E3)&gt;1,1,"")</f>
        <v/>
      </c>
    </row>
    <row r="4" spans="1:7" x14ac:dyDescent="0.25">
      <c r="A4" t="s">
        <v>26</v>
      </c>
      <c r="B4" t="s">
        <v>63</v>
      </c>
      <c r="C4">
        <v>56</v>
      </c>
      <c r="D4">
        <v>3</v>
      </c>
      <c r="F4">
        <v>3</v>
      </c>
      <c r="G4" t="str">
        <f t="shared" ref="G4:G13" si="0">IF(COUNT(D4:E4)&gt;1,1,"")</f>
        <v/>
      </c>
    </row>
    <row r="5" spans="1:7" x14ac:dyDescent="0.25">
      <c r="A5" t="s">
        <v>28</v>
      </c>
      <c r="B5" t="s">
        <v>63</v>
      </c>
      <c r="C5">
        <v>56</v>
      </c>
      <c r="D5">
        <v>3</v>
      </c>
      <c r="F5">
        <v>3</v>
      </c>
      <c r="G5" t="str">
        <f t="shared" si="0"/>
        <v/>
      </c>
    </row>
    <row r="6" spans="1:7" x14ac:dyDescent="0.25">
      <c r="A6" t="s">
        <v>64</v>
      </c>
      <c r="B6" t="s">
        <v>63</v>
      </c>
      <c r="C6">
        <v>56</v>
      </c>
      <c r="D6">
        <v>1</v>
      </c>
      <c r="F6">
        <v>1</v>
      </c>
      <c r="G6" t="str">
        <f t="shared" si="0"/>
        <v/>
      </c>
    </row>
    <row r="7" spans="1:7" x14ac:dyDescent="0.25">
      <c r="A7" t="s">
        <v>29</v>
      </c>
      <c r="B7" t="s">
        <v>63</v>
      </c>
      <c r="C7">
        <v>56</v>
      </c>
      <c r="D7">
        <v>1</v>
      </c>
      <c r="F7">
        <v>1</v>
      </c>
      <c r="G7" t="str">
        <f t="shared" si="0"/>
        <v/>
      </c>
    </row>
    <row r="8" spans="1:7" x14ac:dyDescent="0.25">
      <c r="A8" t="s">
        <v>179</v>
      </c>
      <c r="B8" t="s">
        <v>178</v>
      </c>
      <c r="C8">
        <v>55</v>
      </c>
      <c r="D8">
        <v>1</v>
      </c>
      <c r="F8">
        <v>1</v>
      </c>
      <c r="G8" t="str">
        <f t="shared" si="0"/>
        <v/>
      </c>
    </row>
    <row r="9" spans="1:7" x14ac:dyDescent="0.25">
      <c r="A9" t="s">
        <v>27</v>
      </c>
      <c r="B9" t="s">
        <v>63</v>
      </c>
      <c r="C9">
        <v>56</v>
      </c>
      <c r="D9">
        <v>1</v>
      </c>
      <c r="F9">
        <v>1</v>
      </c>
      <c r="G9" t="str">
        <f t="shared" si="0"/>
        <v/>
      </c>
    </row>
    <row r="10" spans="1:7" x14ac:dyDescent="0.25">
      <c r="B10" t="s">
        <v>178</v>
      </c>
      <c r="C10">
        <v>60</v>
      </c>
      <c r="D10">
        <v>2</v>
      </c>
      <c r="E10">
        <v>1</v>
      </c>
      <c r="F10">
        <v>3</v>
      </c>
      <c r="G10">
        <f t="shared" si="0"/>
        <v>1</v>
      </c>
    </row>
    <row r="11" spans="1:7" x14ac:dyDescent="0.25">
      <c r="A11" t="s">
        <v>31</v>
      </c>
      <c r="B11" t="s">
        <v>63</v>
      </c>
      <c r="C11">
        <v>56</v>
      </c>
      <c r="D11">
        <v>1</v>
      </c>
      <c r="F11">
        <v>1</v>
      </c>
      <c r="G11" t="str">
        <f t="shared" si="0"/>
        <v/>
      </c>
    </row>
    <row r="12" spans="1:7" x14ac:dyDescent="0.25">
      <c r="A12" t="s">
        <v>180</v>
      </c>
      <c r="B12" t="s">
        <v>178</v>
      </c>
      <c r="C12">
        <v>55</v>
      </c>
      <c r="E12">
        <v>2</v>
      </c>
      <c r="F12">
        <v>2</v>
      </c>
      <c r="G12" t="str">
        <f t="shared" si="0"/>
        <v/>
      </c>
    </row>
    <row r="13" spans="1:7" x14ac:dyDescent="0.25">
      <c r="A13" t="s">
        <v>205</v>
      </c>
      <c r="B13" t="s">
        <v>178</v>
      </c>
      <c r="C13">
        <v>60</v>
      </c>
      <c r="D13">
        <v>1</v>
      </c>
      <c r="F13">
        <v>1</v>
      </c>
      <c r="G13" t="str">
        <f t="shared" si="0"/>
        <v/>
      </c>
    </row>
    <row r="14" spans="1:7" x14ac:dyDescent="0.25">
      <c r="A14" t="s">
        <v>34</v>
      </c>
      <c r="D14">
        <v>22</v>
      </c>
      <c r="E14">
        <v>3</v>
      </c>
      <c r="F14">
        <v>25</v>
      </c>
      <c r="G14" s="30" t="s">
        <v>36</v>
      </c>
    </row>
    <row r="16" spans="1:7" x14ac:dyDescent="0.25">
      <c r="D16">
        <f>COUNT(D3:D13)-COUNT(G3:G13)</f>
        <v>9</v>
      </c>
      <c r="E16">
        <f>COUNT(E3:E13)-COUNT(H3:H13)</f>
        <v>2</v>
      </c>
      <c r="F16">
        <f>SUM(D16:E16)</f>
        <v>11</v>
      </c>
      <c r="G16" s="30" t="s">
        <v>37</v>
      </c>
    </row>
    <row r="20" spans="5:7" x14ac:dyDescent="0.25">
      <c r="E20" s="30" t="s">
        <v>54</v>
      </c>
      <c r="F20" s="30" t="s">
        <v>37</v>
      </c>
      <c r="G20" s="30" t="s">
        <v>36</v>
      </c>
    </row>
    <row r="21" spans="5:7" x14ac:dyDescent="0.25">
      <c r="E21">
        <v>2021</v>
      </c>
      <c r="F21">
        <v>7</v>
      </c>
      <c r="G21">
        <v>18</v>
      </c>
    </row>
    <row r="22" spans="5:7" x14ac:dyDescent="0.25">
      <c r="E22">
        <v>2022</v>
      </c>
      <c r="F22">
        <v>4</v>
      </c>
      <c r="G22">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29"/>
  <sheetViews>
    <sheetView showGridLines="0" zoomScale="80" zoomScaleNormal="80" workbookViewId="0">
      <selection activeCell="E27" sqref="E27"/>
    </sheetView>
  </sheetViews>
  <sheetFormatPr baseColWidth="10" defaultRowHeight="15" x14ac:dyDescent="0.25"/>
  <cols>
    <col min="2" max="2" width="14.85546875" customWidth="1"/>
    <col min="3" max="3" width="13" customWidth="1"/>
    <col min="4" max="4" width="27.7109375" bestFit="1" customWidth="1"/>
    <col min="7" max="7" width="14.85546875" customWidth="1"/>
    <col min="8" max="8" width="13" customWidth="1"/>
    <col min="9" max="9" width="27.7109375" bestFit="1" customWidth="1"/>
    <col min="12" max="12" width="14.85546875" customWidth="1"/>
    <col min="13" max="13" width="13" customWidth="1"/>
    <col min="14" max="14" width="27.7109375" customWidth="1"/>
  </cols>
  <sheetData>
    <row r="3" spans="2:15" ht="18" x14ac:dyDescent="0.25">
      <c r="B3" s="45" t="s">
        <v>58</v>
      </c>
      <c r="C3" s="45"/>
      <c r="D3" s="45"/>
      <c r="G3" s="45" t="s">
        <v>62</v>
      </c>
      <c r="H3" s="45"/>
      <c r="I3" s="45"/>
      <c r="L3" s="45" t="s">
        <v>133</v>
      </c>
      <c r="M3" s="45"/>
      <c r="N3" s="45"/>
    </row>
    <row r="4" spans="2:15" ht="18" x14ac:dyDescent="0.25">
      <c r="B4" s="43"/>
      <c r="C4" s="43"/>
      <c r="D4" s="43"/>
      <c r="G4" s="43"/>
      <c r="H4" s="43"/>
      <c r="I4" s="43"/>
      <c r="L4" s="43"/>
      <c r="M4" s="43"/>
      <c r="N4" s="43"/>
    </row>
    <row r="5" spans="2:15" ht="15.75" x14ac:dyDescent="0.25">
      <c r="B5" s="33" t="s">
        <v>38</v>
      </c>
      <c r="C5" s="33" t="s">
        <v>39</v>
      </c>
      <c r="D5" s="33" t="s">
        <v>40</v>
      </c>
      <c r="G5" s="33" t="s">
        <v>38</v>
      </c>
      <c r="H5" s="33" t="s">
        <v>39</v>
      </c>
      <c r="I5" s="33" t="s">
        <v>40</v>
      </c>
      <c r="L5" s="33" t="s">
        <v>38</v>
      </c>
      <c r="M5" s="33" t="s">
        <v>39</v>
      </c>
      <c r="N5" s="33" t="s">
        <v>40</v>
      </c>
    </row>
    <row r="6" spans="2:15" ht="16.5" x14ac:dyDescent="0.3">
      <c r="B6" s="34">
        <v>1</v>
      </c>
      <c r="C6" s="34">
        <v>2</v>
      </c>
      <c r="D6" s="35" t="s">
        <v>41</v>
      </c>
      <c r="E6" s="36">
        <f>C6/(C6+C7)</f>
        <v>6.4516129032258063E-2</v>
      </c>
      <c r="G6" s="34">
        <v>1</v>
      </c>
      <c r="H6" s="34">
        <v>2</v>
      </c>
      <c r="I6" s="35" t="s">
        <v>41</v>
      </c>
      <c r="J6" s="36">
        <f>H6/(H6+H7)</f>
        <v>5.7142857142857141E-2</v>
      </c>
      <c r="L6" s="34">
        <v>1</v>
      </c>
      <c r="M6" s="34">
        <v>2</v>
      </c>
      <c r="N6" s="35" t="s">
        <v>41</v>
      </c>
      <c r="O6" s="36">
        <f>M6/(M6+M7)</f>
        <v>6.6666666666666666E-2</v>
      </c>
    </row>
    <row r="7" spans="2:15" ht="16.5" x14ac:dyDescent="0.3">
      <c r="B7" s="39">
        <v>17</v>
      </c>
      <c r="C7" s="39">
        <v>29</v>
      </c>
      <c r="D7" s="40" t="s">
        <v>43</v>
      </c>
      <c r="E7" s="36">
        <f>C7/(C6+C7)</f>
        <v>0.93548387096774188</v>
      </c>
      <c r="G7" s="39">
        <v>20</v>
      </c>
      <c r="H7" s="39">
        <v>33</v>
      </c>
      <c r="I7" s="40" t="s">
        <v>43</v>
      </c>
      <c r="J7" s="36">
        <f>H7/(H6+H7)</f>
        <v>0.94285714285714284</v>
      </c>
      <c r="L7" s="39">
        <v>14</v>
      </c>
      <c r="M7" s="39">
        <v>28</v>
      </c>
      <c r="N7" s="40" t="s">
        <v>43</v>
      </c>
      <c r="O7" s="36">
        <f>M7/(M6+M7)</f>
        <v>0.93333333333333335</v>
      </c>
    </row>
    <row r="8" spans="2:15" ht="31.5" x14ac:dyDescent="0.3">
      <c r="B8" s="37">
        <v>4</v>
      </c>
      <c r="C8" s="37">
        <v>5</v>
      </c>
      <c r="D8" s="38" t="s">
        <v>42</v>
      </c>
      <c r="E8" s="36"/>
      <c r="G8" s="37">
        <v>1</v>
      </c>
      <c r="H8" s="37">
        <v>1</v>
      </c>
      <c r="I8" s="38" t="s">
        <v>42</v>
      </c>
      <c r="J8" s="36"/>
      <c r="L8" s="37">
        <v>7</v>
      </c>
      <c r="M8" s="37">
        <v>13</v>
      </c>
      <c r="N8" s="38" t="s">
        <v>42</v>
      </c>
      <c r="O8" s="36"/>
    </row>
    <row r="9" spans="2:15" ht="15.75" x14ac:dyDescent="0.25">
      <c r="B9" s="41">
        <f>SUM(B6:B8)</f>
        <v>22</v>
      </c>
      <c r="C9" s="41">
        <f>SUM(C6:C8)</f>
        <v>36</v>
      </c>
      <c r="D9" s="42" t="s">
        <v>44</v>
      </c>
      <c r="G9" s="41">
        <f>SUM(G6:G8)</f>
        <v>22</v>
      </c>
      <c r="H9" s="41">
        <f>SUM(H6:H8)</f>
        <v>36</v>
      </c>
      <c r="I9" s="42" t="s">
        <v>44</v>
      </c>
      <c r="L9" s="41">
        <f>SUM(L6:L8)</f>
        <v>22</v>
      </c>
      <c r="M9" s="41">
        <f>SUM(M6:M8)</f>
        <v>43</v>
      </c>
      <c r="N9" s="42" t="s">
        <v>44</v>
      </c>
    </row>
    <row r="13" spans="2:15" ht="18" x14ac:dyDescent="0.25">
      <c r="G13" s="1"/>
      <c r="H13" s="1"/>
      <c r="I13" s="1"/>
    </row>
    <row r="14" spans="2:15" ht="18" x14ac:dyDescent="0.25">
      <c r="B14" s="45" t="s">
        <v>174</v>
      </c>
      <c r="C14" s="45"/>
      <c r="D14" s="45"/>
      <c r="G14" s="45" t="s">
        <v>201</v>
      </c>
      <c r="H14" s="45"/>
      <c r="I14" s="45"/>
      <c r="L14" s="45" t="s">
        <v>224</v>
      </c>
      <c r="M14" s="45"/>
      <c r="N14" s="45"/>
    </row>
    <row r="15" spans="2:15" ht="18" x14ac:dyDescent="0.25">
      <c r="B15" s="43"/>
      <c r="C15" s="43"/>
      <c r="D15" s="43"/>
      <c r="G15" s="43"/>
      <c r="H15" s="43"/>
      <c r="I15" s="43"/>
      <c r="L15" s="43"/>
      <c r="M15" s="43"/>
      <c r="N15" s="43"/>
    </row>
    <row r="16" spans="2:15" ht="15.75" x14ac:dyDescent="0.25">
      <c r="B16" s="33" t="s">
        <v>38</v>
      </c>
      <c r="C16" s="33" t="s">
        <v>39</v>
      </c>
      <c r="D16" s="33" t="s">
        <v>40</v>
      </c>
      <c r="G16" s="33" t="s">
        <v>38</v>
      </c>
      <c r="H16" s="33" t="s">
        <v>39</v>
      </c>
      <c r="I16" s="33" t="s">
        <v>40</v>
      </c>
      <c r="L16" s="33" t="s">
        <v>38</v>
      </c>
      <c r="M16" s="33" t="s">
        <v>39</v>
      </c>
      <c r="N16" s="33" t="s">
        <v>40</v>
      </c>
    </row>
    <row r="17" spans="2:15" ht="16.5" x14ac:dyDescent="0.3">
      <c r="B17" s="39">
        <v>15</v>
      </c>
      <c r="C17" s="39">
        <v>33</v>
      </c>
      <c r="D17" s="40" t="s">
        <v>43</v>
      </c>
      <c r="E17" s="36">
        <f>C17/C17</f>
        <v>1</v>
      </c>
      <c r="G17" s="39">
        <v>15</v>
      </c>
      <c r="H17" s="39">
        <v>33</v>
      </c>
      <c r="I17" s="40" t="s">
        <v>43</v>
      </c>
      <c r="J17" s="36">
        <f>H17/H17</f>
        <v>1</v>
      </c>
      <c r="L17" s="39">
        <v>3</v>
      </c>
      <c r="M17" s="39">
        <v>14</v>
      </c>
      <c r="N17" s="40" t="s">
        <v>43</v>
      </c>
      <c r="O17" s="36">
        <f>M17/M17</f>
        <v>1</v>
      </c>
    </row>
    <row r="18" spans="2:15" ht="31.5" x14ac:dyDescent="0.3">
      <c r="B18" s="37">
        <v>5</v>
      </c>
      <c r="C18" s="37">
        <v>6</v>
      </c>
      <c r="D18" s="38" t="s">
        <v>42</v>
      </c>
      <c r="E18" s="36"/>
      <c r="G18" s="37">
        <v>7</v>
      </c>
      <c r="H18" s="37">
        <v>9</v>
      </c>
      <c r="I18" s="38" t="s">
        <v>42</v>
      </c>
      <c r="J18" s="36"/>
      <c r="L18" s="37">
        <v>8</v>
      </c>
      <c r="M18" s="37">
        <v>11</v>
      </c>
      <c r="N18" s="38" t="s">
        <v>42</v>
      </c>
      <c r="O18" s="36"/>
    </row>
    <row r="19" spans="2:15" ht="15.75" x14ac:dyDescent="0.25">
      <c r="B19" s="41">
        <f>SUM(B17:B18)</f>
        <v>20</v>
      </c>
      <c r="C19" s="41">
        <f>SUM(C17:C18)</f>
        <v>39</v>
      </c>
      <c r="D19" s="42" t="s">
        <v>44</v>
      </c>
      <c r="G19" s="41">
        <f>SUM(G17:G18)</f>
        <v>22</v>
      </c>
      <c r="H19" s="41">
        <f>SUM(H17:H18)</f>
        <v>42</v>
      </c>
      <c r="I19" s="42" t="s">
        <v>44</v>
      </c>
      <c r="L19" s="41">
        <f>SUM(L17:L18)</f>
        <v>11</v>
      </c>
      <c r="M19" s="41">
        <f>SUM(M17:M18)</f>
        <v>25</v>
      </c>
      <c r="N19" s="42" t="s">
        <v>44</v>
      </c>
    </row>
    <row r="24" spans="2:15" ht="18" x14ac:dyDescent="0.25">
      <c r="B24" s="45" t="s">
        <v>240</v>
      </c>
      <c r="C24" s="45"/>
      <c r="D24" s="45"/>
    </row>
    <row r="25" spans="2:15" ht="18" x14ac:dyDescent="0.25">
      <c r="B25" s="43"/>
      <c r="C25" s="43"/>
      <c r="D25" s="43"/>
    </row>
    <row r="26" spans="2:15" ht="15.75" x14ac:dyDescent="0.25">
      <c r="B26" s="33" t="s">
        <v>38</v>
      </c>
      <c r="C26" s="33" t="s">
        <v>39</v>
      </c>
      <c r="D26" s="33" t="s">
        <v>40</v>
      </c>
    </row>
    <row r="27" spans="2:15" ht="16.5" x14ac:dyDescent="0.3">
      <c r="B27" s="39">
        <v>9</v>
      </c>
      <c r="C27" s="39">
        <v>22</v>
      </c>
      <c r="D27" s="40" t="s">
        <v>43</v>
      </c>
      <c r="E27" s="36">
        <f>C27/C27</f>
        <v>1</v>
      </c>
    </row>
    <row r="28" spans="2:15" ht="31.5" x14ac:dyDescent="0.25">
      <c r="B28" s="37">
        <v>2</v>
      </c>
      <c r="C28" s="37">
        <v>3</v>
      </c>
      <c r="D28" s="38" t="s">
        <v>42</v>
      </c>
    </row>
    <row r="29" spans="2:15" ht="15.75" x14ac:dyDescent="0.25">
      <c r="B29" s="41">
        <f>SUM(B27:B28)</f>
        <v>11</v>
      </c>
      <c r="C29" s="41">
        <f>SUM(C27:C28)</f>
        <v>25</v>
      </c>
      <c r="D29" s="42" t="s">
        <v>44</v>
      </c>
    </row>
  </sheetData>
  <mergeCells count="7">
    <mergeCell ref="B24:D24"/>
    <mergeCell ref="B3:D3"/>
    <mergeCell ref="G3:I3"/>
    <mergeCell ref="L3:N3"/>
    <mergeCell ref="B14:D14"/>
    <mergeCell ref="G14:I14"/>
    <mergeCell ref="L14:N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vt:lpstr>
      <vt:lpstr>td</vt:lpstr>
      <vt:lpstr>avance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jvillalbam</cp:lastModifiedBy>
  <dcterms:created xsi:type="dcterms:W3CDTF">2021-02-18T01:29:41Z</dcterms:created>
  <dcterms:modified xsi:type="dcterms:W3CDTF">2023-01-27T00:36:26Z</dcterms:modified>
</cp:coreProperties>
</file>