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Users\lujo6\Downloads\"/>
    </mc:Choice>
  </mc:AlternateContent>
  <bookViews>
    <workbookView xWindow="0" yWindow="0" windowWidth="19200" windowHeight="6640" tabRatio="882" firstSheet="2" activeTab="2"/>
  </bookViews>
  <sheets>
    <sheet name="Intructivo" sheetId="20" state="hidden" r:id="rId1"/>
    <sheet name="Matriz Calor Residual" sheetId="19" state="hidden" r:id="rId2"/>
    <sheet name="Mapa final" sheetId="1" r:id="rId3"/>
    <sheet name="Matriz Calor Inherente" sheetId="18" state="hidden" r:id="rId4"/>
    <sheet name="Tabla probabilidad" sheetId="12" state="hidden" r:id="rId5"/>
    <sheet name="Tabla Impacto" sheetId="13" state="hidden" r:id="rId6"/>
    <sheet name="Tabla Valoración controles" sheetId="15" state="hidden" r:id="rId7"/>
    <sheet name="Opciones Tratamiento" sheetId="16" state="hidden" r:id="rId8"/>
    <sheet name="Hoja1" sheetId="11" state="hidden" r:id="rId9"/>
  </sheets>
  <externalReferences>
    <externalReference r:id="rId10"/>
  </externalReferences>
  <definedNames>
    <definedName name="_xlnm._FilterDatabase" localSheetId="2" hidden="1">'Mapa final'!$A$6:$BT$47</definedName>
  </definedNames>
  <calcPr calcId="162913"/>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13" i="1" s="1"/>
  <c r="A16" i="1" s="1"/>
  <c r="A20" i="1" s="1"/>
  <c r="A23" i="1" s="1"/>
  <c r="A26" i="1" s="1"/>
  <c r="A29" i="1" s="1"/>
  <c r="A32" i="1" s="1"/>
  <c r="X225" i="19" l="1"/>
  <c r="W225" i="19"/>
  <c r="V225" i="19"/>
  <c r="X224" i="19"/>
  <c r="W224" i="19"/>
  <c r="V224" i="19"/>
  <c r="X223" i="19"/>
  <c r="W223" i="19"/>
  <c r="V223" i="19"/>
  <c r="X222" i="19"/>
  <c r="W222" i="19"/>
  <c r="V222" i="19"/>
  <c r="X221" i="19"/>
  <c r="W221" i="19"/>
  <c r="V221" i="19"/>
  <c r="X220" i="19"/>
  <c r="W220" i="19"/>
  <c r="V220" i="19"/>
  <c r="X219" i="19"/>
  <c r="W219" i="19"/>
  <c r="V219" i="19"/>
  <c r="X218" i="19"/>
  <c r="W218" i="19"/>
  <c r="V218" i="19"/>
  <c r="X215" i="19"/>
  <c r="W215" i="19"/>
  <c r="V215" i="19"/>
  <c r="X214" i="19"/>
  <c r="W214" i="19"/>
  <c r="V214" i="19"/>
  <c r="X213" i="19"/>
  <c r="W213" i="19"/>
  <c r="V213" i="19"/>
  <c r="X212" i="19"/>
  <c r="W212" i="19"/>
  <c r="V212" i="19"/>
  <c r="X211" i="19"/>
  <c r="W211" i="19"/>
  <c r="V211" i="19"/>
  <c r="X210" i="19"/>
  <c r="W210" i="19"/>
  <c r="V210" i="19"/>
  <c r="X209" i="19"/>
  <c r="W209" i="19"/>
  <c r="V209" i="19"/>
  <c r="X208" i="19"/>
  <c r="W208" i="19"/>
  <c r="V208" i="19"/>
  <c r="X207" i="19"/>
  <c r="W207" i="19"/>
  <c r="V207" i="19"/>
  <c r="X206" i="19"/>
  <c r="W206" i="19"/>
  <c r="V206" i="19"/>
  <c r="X205" i="19"/>
  <c r="W205" i="19"/>
  <c r="V205" i="19"/>
  <c r="X204" i="19"/>
  <c r="W204" i="19"/>
  <c r="V204" i="19"/>
  <c r="X203" i="19"/>
  <c r="W203" i="19"/>
  <c r="V203" i="19"/>
  <c r="X202" i="19"/>
  <c r="W202" i="19"/>
  <c r="V202" i="19"/>
  <c r="X201" i="19"/>
  <c r="W201" i="19"/>
  <c r="V201" i="19"/>
  <c r="X200" i="19"/>
  <c r="W200" i="19"/>
  <c r="V200" i="19"/>
  <c r="X199" i="19"/>
  <c r="W199" i="19"/>
  <c r="V199" i="19"/>
  <c r="X198" i="19"/>
  <c r="W198" i="19"/>
  <c r="V198" i="19"/>
  <c r="X197" i="19"/>
  <c r="W197" i="19"/>
  <c r="V197" i="19"/>
  <c r="X196" i="19"/>
  <c r="W196" i="19"/>
  <c r="V196" i="19"/>
  <c r="X195" i="19"/>
  <c r="W195" i="19"/>
  <c r="V195" i="19"/>
  <c r="X194" i="19"/>
  <c r="W194" i="19"/>
  <c r="V194" i="19"/>
  <c r="X193" i="19"/>
  <c r="W193" i="19"/>
  <c r="V193" i="19"/>
  <c r="X192" i="19"/>
  <c r="W192" i="19"/>
  <c r="V192" i="19"/>
  <c r="X191" i="19"/>
  <c r="W191" i="19"/>
  <c r="V191" i="19"/>
  <c r="X190" i="19"/>
  <c r="W190" i="19"/>
  <c r="V190" i="19"/>
  <c r="X189" i="19"/>
  <c r="W189" i="19"/>
  <c r="V189" i="19"/>
  <c r="X188" i="19"/>
  <c r="W188" i="19"/>
  <c r="V188" i="19"/>
  <c r="X187" i="19"/>
  <c r="W187" i="19"/>
  <c r="V187" i="19"/>
  <c r="X186" i="19"/>
  <c r="W186" i="19"/>
  <c r="V186" i="19"/>
  <c r="X185" i="19"/>
  <c r="W185" i="19"/>
  <c r="V185" i="19"/>
  <c r="X184" i="19"/>
  <c r="W184" i="19"/>
  <c r="V184" i="19"/>
  <c r="X183" i="19"/>
  <c r="W183" i="19"/>
  <c r="V183" i="19"/>
  <c r="X182" i="19"/>
  <c r="W182" i="19"/>
  <c r="V182" i="19"/>
  <c r="X181" i="19"/>
  <c r="W181" i="19"/>
  <c r="V181" i="19"/>
  <c r="X180" i="19"/>
  <c r="W180" i="19"/>
  <c r="V180" i="19"/>
  <c r="X179" i="19"/>
  <c r="W179" i="19"/>
  <c r="V179" i="19"/>
  <c r="X178" i="19"/>
  <c r="W178" i="19"/>
  <c r="V178" i="19"/>
  <c r="X177" i="19"/>
  <c r="W177" i="19"/>
  <c r="V177" i="19"/>
  <c r="X176" i="19"/>
  <c r="W176" i="19"/>
  <c r="V176" i="19"/>
  <c r="X175" i="19"/>
  <c r="W175" i="19"/>
  <c r="V175" i="19"/>
  <c r="X174" i="19"/>
  <c r="W174" i="19"/>
  <c r="V174" i="19"/>
  <c r="X171" i="19"/>
  <c r="W171" i="19"/>
  <c r="V171" i="19"/>
  <c r="X170" i="19"/>
  <c r="W170" i="19"/>
  <c r="V170" i="19"/>
  <c r="X169" i="19"/>
  <c r="W169" i="19"/>
  <c r="V169" i="19"/>
  <c r="X168" i="19"/>
  <c r="W168" i="19"/>
  <c r="V168" i="19"/>
  <c r="X167" i="19"/>
  <c r="W167" i="19"/>
  <c r="V167" i="19"/>
  <c r="X166" i="19"/>
  <c r="W166" i="19"/>
  <c r="V166" i="19"/>
  <c r="X165" i="19"/>
  <c r="W165" i="19"/>
  <c r="V165" i="19"/>
  <c r="X164" i="19"/>
  <c r="W164" i="19"/>
  <c r="V164" i="19"/>
  <c r="X163" i="19"/>
  <c r="W163" i="19"/>
  <c r="V163" i="19"/>
  <c r="X162" i="19"/>
  <c r="W162" i="19"/>
  <c r="V162" i="19"/>
  <c r="X161" i="19"/>
  <c r="W161" i="19"/>
  <c r="V161" i="19"/>
  <c r="X160" i="19"/>
  <c r="W160" i="19"/>
  <c r="V160" i="19"/>
  <c r="X159" i="19"/>
  <c r="W159" i="19"/>
  <c r="V159" i="19"/>
  <c r="X158" i="19"/>
  <c r="W158" i="19"/>
  <c r="V158" i="19"/>
  <c r="X157" i="19"/>
  <c r="W157" i="19"/>
  <c r="V157" i="19"/>
  <c r="X156" i="19"/>
  <c r="W156" i="19"/>
  <c r="V156" i="19"/>
  <c r="X155" i="19"/>
  <c r="W155" i="19"/>
  <c r="V155" i="19"/>
  <c r="X154" i="19"/>
  <c r="W154" i="19"/>
  <c r="V154" i="19"/>
  <c r="X153" i="19"/>
  <c r="W153" i="19"/>
  <c r="V153" i="19"/>
  <c r="X152" i="19"/>
  <c r="W152" i="19"/>
  <c r="V152" i="19"/>
  <c r="X151" i="19"/>
  <c r="W151" i="19"/>
  <c r="V151" i="19"/>
  <c r="X150" i="19"/>
  <c r="W150" i="19"/>
  <c r="V150" i="19"/>
  <c r="X149" i="19"/>
  <c r="W149" i="19"/>
  <c r="V149" i="19"/>
  <c r="X148" i="19"/>
  <c r="W148" i="19"/>
  <c r="V148" i="19"/>
  <c r="X147" i="19"/>
  <c r="W147" i="19"/>
  <c r="V147" i="19"/>
  <c r="X146" i="19"/>
  <c r="W146" i="19"/>
  <c r="V146" i="19"/>
  <c r="X145" i="19"/>
  <c r="W145" i="19"/>
  <c r="V145" i="19"/>
  <c r="X144" i="19"/>
  <c r="W144" i="19"/>
  <c r="V144" i="19"/>
  <c r="X143" i="19"/>
  <c r="W143" i="19"/>
  <c r="V143" i="19"/>
  <c r="X142" i="19"/>
  <c r="W142" i="19"/>
  <c r="V142" i="19"/>
  <c r="X141" i="19"/>
  <c r="W141" i="19"/>
  <c r="V141" i="19"/>
  <c r="X140" i="19"/>
  <c r="W140" i="19"/>
  <c r="V140" i="19"/>
  <c r="X139" i="19"/>
  <c r="W139" i="19"/>
  <c r="V139" i="19"/>
  <c r="X138" i="19"/>
  <c r="W138" i="19"/>
  <c r="V138" i="19"/>
  <c r="X137" i="19"/>
  <c r="W137" i="19"/>
  <c r="V137" i="19"/>
  <c r="X136" i="19"/>
  <c r="W136" i="19"/>
  <c r="V136" i="19"/>
  <c r="X135" i="19"/>
  <c r="W135" i="19"/>
  <c r="V135" i="19"/>
  <c r="X134" i="19"/>
  <c r="W134" i="19"/>
  <c r="V134" i="19"/>
  <c r="X133" i="19"/>
  <c r="W133" i="19"/>
  <c r="V133" i="19"/>
  <c r="X132" i="19"/>
  <c r="W132" i="19"/>
  <c r="V132" i="19"/>
  <c r="X131" i="19"/>
  <c r="W131" i="19"/>
  <c r="V131" i="19"/>
  <c r="X130" i="19"/>
  <c r="W130" i="19"/>
  <c r="V130" i="19"/>
  <c r="X127" i="19"/>
  <c r="W127" i="19"/>
  <c r="V127" i="19"/>
  <c r="X126" i="19"/>
  <c r="W126" i="19"/>
  <c r="V126" i="19"/>
  <c r="X125" i="19"/>
  <c r="W125" i="19"/>
  <c r="V125" i="19"/>
  <c r="X124" i="19"/>
  <c r="W124" i="19"/>
  <c r="V124" i="19"/>
  <c r="X123" i="19"/>
  <c r="W123" i="19"/>
  <c r="V123" i="19"/>
  <c r="X122" i="19"/>
  <c r="W122" i="19"/>
  <c r="V122" i="19"/>
  <c r="X121" i="19"/>
  <c r="W121" i="19"/>
  <c r="V121" i="19"/>
  <c r="X120" i="19"/>
  <c r="W120" i="19"/>
  <c r="V120" i="19"/>
  <c r="X119" i="19"/>
  <c r="W119" i="19"/>
  <c r="V119" i="19"/>
  <c r="X118" i="19"/>
  <c r="W118" i="19"/>
  <c r="V118" i="19"/>
  <c r="X117" i="19"/>
  <c r="W117" i="19"/>
  <c r="V117" i="19"/>
  <c r="X116" i="19"/>
  <c r="W116" i="19"/>
  <c r="V116" i="19"/>
  <c r="X115" i="19"/>
  <c r="W115" i="19"/>
  <c r="V115" i="19"/>
  <c r="X114" i="19"/>
  <c r="W114" i="19"/>
  <c r="V114" i="19"/>
  <c r="X113" i="19"/>
  <c r="W113" i="19"/>
  <c r="V113" i="19"/>
  <c r="X112" i="19"/>
  <c r="W112" i="19"/>
  <c r="V112" i="19"/>
  <c r="X111" i="19"/>
  <c r="W111" i="19"/>
  <c r="V111" i="19"/>
  <c r="X110" i="19"/>
  <c r="W110" i="19"/>
  <c r="V110" i="19"/>
  <c r="X109" i="19"/>
  <c r="W109" i="19"/>
  <c r="V109" i="19"/>
  <c r="X108" i="19"/>
  <c r="W108" i="19"/>
  <c r="V108" i="19"/>
  <c r="X107" i="19"/>
  <c r="W107" i="19"/>
  <c r="V107" i="19"/>
  <c r="X106" i="19"/>
  <c r="W106" i="19"/>
  <c r="V106" i="19"/>
  <c r="X105" i="19"/>
  <c r="W105" i="19"/>
  <c r="V105" i="19"/>
  <c r="X104" i="19"/>
  <c r="W104" i="19"/>
  <c r="V104" i="19"/>
  <c r="X103" i="19"/>
  <c r="W103" i="19"/>
  <c r="V103" i="19"/>
  <c r="X102" i="19"/>
  <c r="W102" i="19"/>
  <c r="V102" i="19"/>
  <c r="X101" i="19"/>
  <c r="W101" i="19"/>
  <c r="V101" i="19"/>
  <c r="X100" i="19"/>
  <c r="W100" i="19"/>
  <c r="V100" i="19"/>
  <c r="X99" i="19"/>
  <c r="W99" i="19"/>
  <c r="V99" i="19"/>
  <c r="X98" i="19"/>
  <c r="W98" i="19"/>
  <c r="V98" i="19"/>
  <c r="X97" i="19"/>
  <c r="W97" i="19"/>
  <c r="V97" i="19"/>
  <c r="X96" i="19"/>
  <c r="W96" i="19"/>
  <c r="V96" i="19"/>
  <c r="X95" i="19"/>
  <c r="W95" i="19"/>
  <c r="V95" i="19"/>
  <c r="X94" i="19"/>
  <c r="W94" i="19"/>
  <c r="V94" i="19"/>
  <c r="X93" i="19"/>
  <c r="W93" i="19"/>
  <c r="V93" i="19"/>
  <c r="X92" i="19"/>
  <c r="W92" i="19"/>
  <c r="V92" i="19"/>
  <c r="X91" i="19"/>
  <c r="W91" i="19"/>
  <c r="V91" i="19"/>
  <c r="X90" i="19"/>
  <c r="W90" i="19"/>
  <c r="V90" i="19"/>
  <c r="X89" i="19"/>
  <c r="W89" i="19"/>
  <c r="V89" i="19"/>
  <c r="X88" i="19"/>
  <c r="W88" i="19"/>
  <c r="V88" i="19"/>
  <c r="X87" i="19"/>
  <c r="W87" i="19"/>
  <c r="V87" i="19"/>
  <c r="X86" i="19"/>
  <c r="W86" i="19"/>
  <c r="V86" i="19"/>
  <c r="X83" i="19"/>
  <c r="W83" i="19"/>
  <c r="V83" i="19"/>
  <c r="X82" i="19"/>
  <c r="W82" i="19"/>
  <c r="V82" i="19"/>
  <c r="X81" i="19"/>
  <c r="W81" i="19"/>
  <c r="V81" i="19"/>
  <c r="X80" i="19"/>
  <c r="W80" i="19"/>
  <c r="V80" i="19"/>
  <c r="X79" i="19"/>
  <c r="W79" i="19"/>
  <c r="V79" i="19"/>
  <c r="X78" i="19"/>
  <c r="W78" i="19"/>
  <c r="V78" i="19"/>
  <c r="X77" i="19"/>
  <c r="W77" i="19"/>
  <c r="V77" i="19"/>
  <c r="X76" i="19"/>
  <c r="W76" i="19"/>
  <c r="V76" i="19"/>
  <c r="X75" i="19"/>
  <c r="W75" i="19"/>
  <c r="V75" i="19"/>
  <c r="X74" i="19"/>
  <c r="W74" i="19"/>
  <c r="V74" i="19"/>
  <c r="X73" i="19"/>
  <c r="W73" i="19"/>
  <c r="V73" i="19"/>
  <c r="X72" i="19"/>
  <c r="W72" i="19"/>
  <c r="V72" i="19"/>
  <c r="X71" i="19"/>
  <c r="W71" i="19"/>
  <c r="V71" i="19"/>
  <c r="X70" i="19"/>
  <c r="W70" i="19"/>
  <c r="V70" i="19"/>
  <c r="X69" i="19"/>
  <c r="W69" i="19"/>
  <c r="V69" i="19"/>
  <c r="X68" i="19"/>
  <c r="W68" i="19"/>
  <c r="V68" i="19"/>
  <c r="X67" i="19"/>
  <c r="W67" i="19"/>
  <c r="V67" i="19"/>
  <c r="X66" i="19"/>
  <c r="W66" i="19"/>
  <c r="V66" i="19"/>
  <c r="X65" i="19"/>
  <c r="W65" i="19"/>
  <c r="V65" i="19"/>
  <c r="X64" i="19"/>
  <c r="W64" i="19"/>
  <c r="V64" i="19"/>
  <c r="X63" i="19"/>
  <c r="W63" i="19"/>
  <c r="V63" i="19"/>
  <c r="X62" i="19"/>
  <c r="W62" i="19"/>
  <c r="V62" i="19"/>
  <c r="X61" i="19"/>
  <c r="W61" i="19"/>
  <c r="V61" i="19"/>
  <c r="X60" i="19"/>
  <c r="W60" i="19"/>
  <c r="V60" i="19"/>
  <c r="X59" i="19"/>
  <c r="W59" i="19"/>
  <c r="V59" i="19"/>
  <c r="X58" i="19"/>
  <c r="W58" i="19"/>
  <c r="V58" i="19"/>
  <c r="X57" i="19"/>
  <c r="W57" i="19"/>
  <c r="V57" i="19"/>
  <c r="X56" i="19"/>
  <c r="W56" i="19"/>
  <c r="V56" i="19"/>
  <c r="X55" i="19"/>
  <c r="W55" i="19"/>
  <c r="V55" i="19"/>
  <c r="X54" i="19"/>
  <c r="W54" i="19"/>
  <c r="V54" i="19"/>
  <c r="X53" i="19"/>
  <c r="W53" i="19"/>
  <c r="V53" i="19"/>
  <c r="X52" i="19"/>
  <c r="W52" i="19"/>
  <c r="V52" i="19"/>
  <c r="X51" i="19"/>
  <c r="W51" i="19"/>
  <c r="V51" i="19"/>
  <c r="X50" i="19"/>
  <c r="W50" i="19"/>
  <c r="V50" i="19"/>
  <c r="X49" i="19"/>
  <c r="W49" i="19"/>
  <c r="V49" i="19"/>
  <c r="X48" i="19"/>
  <c r="W48" i="19"/>
  <c r="V48" i="19"/>
  <c r="X47" i="19"/>
  <c r="W47" i="19"/>
  <c r="V47" i="19"/>
  <c r="X46" i="19"/>
  <c r="W46" i="19"/>
  <c r="V46" i="19"/>
  <c r="X45" i="19"/>
  <c r="W45" i="19"/>
  <c r="V45" i="19"/>
  <c r="X44" i="19"/>
  <c r="W44" i="19"/>
  <c r="V44" i="19"/>
  <c r="X43" i="19"/>
  <c r="W43" i="19"/>
  <c r="V43" i="19"/>
  <c r="X42" i="19"/>
  <c r="W42" i="19"/>
  <c r="V42" i="19"/>
  <c r="X39" i="19"/>
  <c r="W39" i="19"/>
  <c r="V39" i="19"/>
  <c r="X38" i="19"/>
  <c r="W38" i="19"/>
  <c r="V38" i="19"/>
  <c r="X37" i="19"/>
  <c r="W37" i="19"/>
  <c r="V37" i="19"/>
  <c r="X36" i="19"/>
  <c r="W36" i="19"/>
  <c r="V36" i="19"/>
  <c r="X35" i="19"/>
  <c r="W35" i="19"/>
  <c r="V35" i="19"/>
  <c r="X34" i="19"/>
  <c r="W34" i="19"/>
  <c r="V34" i="19"/>
  <c r="X33" i="19"/>
  <c r="W33" i="19"/>
  <c r="V33" i="19"/>
  <c r="X32" i="19"/>
  <c r="W32" i="19"/>
  <c r="V32" i="19"/>
  <c r="X31" i="19"/>
  <c r="W31" i="19"/>
  <c r="V31" i="19"/>
  <c r="X30" i="19"/>
  <c r="W30" i="19"/>
  <c r="V30" i="19"/>
  <c r="X29" i="19"/>
  <c r="W29" i="19"/>
  <c r="V29" i="19"/>
  <c r="X28" i="19"/>
  <c r="W28" i="19"/>
  <c r="V28" i="19"/>
  <c r="X27" i="19"/>
  <c r="W27" i="19"/>
  <c r="V27" i="19"/>
  <c r="X26" i="19"/>
  <c r="W26" i="19"/>
  <c r="V26" i="19"/>
  <c r="X25" i="19"/>
  <c r="W25" i="19"/>
  <c r="V25" i="19"/>
  <c r="X24" i="19"/>
  <c r="W24" i="19"/>
  <c r="V24" i="19"/>
  <c r="X23" i="19"/>
  <c r="W23" i="19"/>
  <c r="V23" i="19"/>
  <c r="X22" i="19"/>
  <c r="W22" i="19"/>
  <c r="V22" i="19"/>
  <c r="X21" i="19"/>
  <c r="W21" i="19"/>
  <c r="V21" i="19"/>
  <c r="X20" i="19"/>
  <c r="W20" i="19"/>
  <c r="V20" i="19"/>
  <c r="X19" i="19"/>
  <c r="W19" i="19"/>
  <c r="V19" i="19"/>
  <c r="X18" i="19"/>
  <c r="W18" i="19"/>
  <c r="V18" i="19"/>
  <c r="X17" i="19"/>
  <c r="W17" i="19"/>
  <c r="V17" i="19"/>
  <c r="X16" i="19"/>
  <c r="W16" i="19"/>
  <c r="V16" i="19"/>
  <c r="X15" i="19"/>
  <c r="W15" i="19"/>
  <c r="V15" i="19"/>
  <c r="X14" i="19"/>
  <c r="W14" i="19"/>
  <c r="V14" i="19"/>
  <c r="X13" i="19"/>
  <c r="W13" i="19"/>
  <c r="V13" i="19"/>
  <c r="X12" i="19"/>
  <c r="W12" i="19"/>
  <c r="V12" i="19"/>
  <c r="X11" i="19"/>
  <c r="W11" i="19"/>
  <c r="V11" i="19"/>
  <c r="X10" i="19"/>
  <c r="W10" i="19"/>
  <c r="V10" i="19"/>
  <c r="X9" i="19"/>
  <c r="W9" i="19"/>
  <c r="V9" i="19"/>
  <c r="X8" i="19"/>
  <c r="W8" i="19"/>
  <c r="V8" i="19"/>
  <c r="X7" i="19"/>
  <c r="W7" i="19"/>
  <c r="V7" i="19"/>
  <c r="X6" i="19"/>
  <c r="W6" i="19"/>
  <c r="V6" i="19"/>
  <c r="U225" i="19"/>
  <c r="T225" i="19"/>
  <c r="S225" i="19"/>
  <c r="U224" i="19"/>
  <c r="T224" i="19"/>
  <c r="S224" i="19"/>
  <c r="U223" i="19"/>
  <c r="T223" i="19"/>
  <c r="S223" i="19"/>
  <c r="U222" i="19"/>
  <c r="T222" i="19"/>
  <c r="S222" i="19"/>
  <c r="U221" i="19"/>
  <c r="T221" i="19"/>
  <c r="S221" i="19"/>
  <c r="U220" i="19"/>
  <c r="T220" i="19"/>
  <c r="S220" i="19"/>
  <c r="U219" i="19"/>
  <c r="T219" i="19"/>
  <c r="S219" i="19"/>
  <c r="U218" i="19"/>
  <c r="T218" i="19"/>
  <c r="S218" i="19"/>
  <c r="U215" i="19"/>
  <c r="T215" i="19"/>
  <c r="S215" i="19"/>
  <c r="U214" i="19"/>
  <c r="T214" i="19"/>
  <c r="S214" i="19"/>
  <c r="U213" i="19"/>
  <c r="T213" i="19"/>
  <c r="S213" i="19"/>
  <c r="U212" i="19"/>
  <c r="T212" i="19"/>
  <c r="S212" i="19"/>
  <c r="U211" i="19"/>
  <c r="T211" i="19"/>
  <c r="S211" i="19"/>
  <c r="U210" i="19"/>
  <c r="T210" i="19"/>
  <c r="S210" i="19"/>
  <c r="U209" i="19"/>
  <c r="T209" i="19"/>
  <c r="S209" i="19"/>
  <c r="U208" i="19"/>
  <c r="T208" i="19"/>
  <c r="S208" i="19"/>
  <c r="U207" i="19"/>
  <c r="T207" i="19"/>
  <c r="S207" i="19"/>
  <c r="U206" i="19"/>
  <c r="T206" i="19"/>
  <c r="S206" i="19"/>
  <c r="U205" i="19"/>
  <c r="T205" i="19"/>
  <c r="S205" i="19"/>
  <c r="U204" i="19"/>
  <c r="T204" i="19"/>
  <c r="S204" i="19"/>
  <c r="U203" i="19"/>
  <c r="T203" i="19"/>
  <c r="S203" i="19"/>
  <c r="U202" i="19"/>
  <c r="T202" i="19"/>
  <c r="S202" i="19"/>
  <c r="U201" i="19"/>
  <c r="T201" i="19"/>
  <c r="S201" i="19"/>
  <c r="U200" i="19"/>
  <c r="T200" i="19"/>
  <c r="S200" i="19"/>
  <c r="U199" i="19"/>
  <c r="T199" i="19"/>
  <c r="S199" i="19"/>
  <c r="U198" i="19"/>
  <c r="T198" i="19"/>
  <c r="S198" i="19"/>
  <c r="U197" i="19"/>
  <c r="T197" i="19"/>
  <c r="S197" i="19"/>
  <c r="U196" i="19"/>
  <c r="T196" i="19"/>
  <c r="S196" i="19"/>
  <c r="U195" i="19"/>
  <c r="T195" i="19"/>
  <c r="S195" i="19"/>
  <c r="U194" i="19"/>
  <c r="T194" i="19"/>
  <c r="S194" i="19"/>
  <c r="U193" i="19"/>
  <c r="T193" i="19"/>
  <c r="S193" i="19"/>
  <c r="U192" i="19"/>
  <c r="T192" i="19"/>
  <c r="S192" i="19"/>
  <c r="U191" i="19"/>
  <c r="T191" i="19"/>
  <c r="S191" i="19"/>
  <c r="U190" i="19"/>
  <c r="T190" i="19"/>
  <c r="S190" i="19"/>
  <c r="U189" i="19"/>
  <c r="T189" i="19"/>
  <c r="S189" i="19"/>
  <c r="U188" i="19"/>
  <c r="T188" i="19"/>
  <c r="S188" i="19"/>
  <c r="U187" i="19"/>
  <c r="T187" i="19"/>
  <c r="S187" i="19"/>
  <c r="U186" i="19"/>
  <c r="T186" i="19"/>
  <c r="S186" i="19"/>
  <c r="U185" i="19"/>
  <c r="T185" i="19"/>
  <c r="S185" i="19"/>
  <c r="U184" i="19"/>
  <c r="T184" i="19"/>
  <c r="S184" i="19"/>
  <c r="U183" i="19"/>
  <c r="T183" i="19"/>
  <c r="S183" i="19"/>
  <c r="U182" i="19"/>
  <c r="T182" i="19"/>
  <c r="S182" i="19"/>
  <c r="U181" i="19"/>
  <c r="T181" i="19"/>
  <c r="S181" i="19"/>
  <c r="U180" i="19"/>
  <c r="T180" i="19"/>
  <c r="S180" i="19"/>
  <c r="U179" i="19"/>
  <c r="T179" i="19"/>
  <c r="S179" i="19"/>
  <c r="U178" i="19"/>
  <c r="T178" i="19"/>
  <c r="S178" i="19"/>
  <c r="U177" i="19"/>
  <c r="T177" i="19"/>
  <c r="S177" i="19"/>
  <c r="U176" i="19"/>
  <c r="T176" i="19"/>
  <c r="S176" i="19"/>
  <c r="U175" i="19"/>
  <c r="T175" i="19"/>
  <c r="S175" i="19"/>
  <c r="U174" i="19"/>
  <c r="T174" i="19"/>
  <c r="S174" i="19"/>
  <c r="U171" i="19"/>
  <c r="T171" i="19"/>
  <c r="S171" i="19"/>
  <c r="U170" i="19"/>
  <c r="T170" i="19"/>
  <c r="S170" i="19"/>
  <c r="U169" i="19"/>
  <c r="T169" i="19"/>
  <c r="S169" i="19"/>
  <c r="U168" i="19"/>
  <c r="T168" i="19"/>
  <c r="S168" i="19"/>
  <c r="U167" i="19"/>
  <c r="T167" i="19"/>
  <c r="S167" i="19"/>
  <c r="U166" i="19"/>
  <c r="T166" i="19"/>
  <c r="S166" i="19"/>
  <c r="U165" i="19"/>
  <c r="T165" i="19"/>
  <c r="S165" i="19"/>
  <c r="U164" i="19"/>
  <c r="T164" i="19"/>
  <c r="S164" i="19"/>
  <c r="U163" i="19"/>
  <c r="T163" i="19"/>
  <c r="S163" i="19"/>
  <c r="U162" i="19"/>
  <c r="T162" i="19"/>
  <c r="S162" i="19"/>
  <c r="U161" i="19"/>
  <c r="T161" i="19"/>
  <c r="S161" i="19"/>
  <c r="U160" i="19"/>
  <c r="T160" i="19"/>
  <c r="S160" i="19"/>
  <c r="U159" i="19"/>
  <c r="T159" i="19"/>
  <c r="S159" i="19"/>
  <c r="U158" i="19"/>
  <c r="T158" i="19"/>
  <c r="S158" i="19"/>
  <c r="U157" i="19"/>
  <c r="T157" i="19"/>
  <c r="S157" i="19"/>
  <c r="U156" i="19"/>
  <c r="T156" i="19"/>
  <c r="S156" i="19"/>
  <c r="U155" i="19"/>
  <c r="T155" i="19"/>
  <c r="S155" i="19"/>
  <c r="U154" i="19"/>
  <c r="T154" i="19"/>
  <c r="S154" i="19"/>
  <c r="U153" i="19"/>
  <c r="T153" i="19"/>
  <c r="S153" i="19"/>
  <c r="U152" i="19"/>
  <c r="T152" i="19"/>
  <c r="S152" i="19"/>
  <c r="U151" i="19"/>
  <c r="T151" i="19"/>
  <c r="S151" i="19"/>
  <c r="U150" i="19"/>
  <c r="T150" i="19"/>
  <c r="S150" i="19"/>
  <c r="U149" i="19"/>
  <c r="T149" i="19"/>
  <c r="S149" i="19"/>
  <c r="U148" i="19"/>
  <c r="T148" i="19"/>
  <c r="S148" i="19"/>
  <c r="U147" i="19"/>
  <c r="T147" i="19"/>
  <c r="S147" i="19"/>
  <c r="U146" i="19"/>
  <c r="T146" i="19"/>
  <c r="S146" i="19"/>
  <c r="U145" i="19"/>
  <c r="T145" i="19"/>
  <c r="S145" i="19"/>
  <c r="U144" i="19"/>
  <c r="T144" i="19"/>
  <c r="S144" i="19"/>
  <c r="U143" i="19"/>
  <c r="T143" i="19"/>
  <c r="S143" i="19"/>
  <c r="U142" i="19"/>
  <c r="T142" i="19"/>
  <c r="S142" i="19"/>
  <c r="U141" i="19"/>
  <c r="T141" i="19"/>
  <c r="S141" i="19"/>
  <c r="U140" i="19"/>
  <c r="T140" i="19"/>
  <c r="S140" i="19"/>
  <c r="U139" i="19"/>
  <c r="T139" i="19"/>
  <c r="S139" i="19"/>
  <c r="U138" i="19"/>
  <c r="T138" i="19"/>
  <c r="S138" i="19"/>
  <c r="U137" i="19"/>
  <c r="T137" i="19"/>
  <c r="S137" i="19"/>
  <c r="U136" i="19"/>
  <c r="T136" i="19"/>
  <c r="S136" i="19"/>
  <c r="U135" i="19"/>
  <c r="T135" i="19"/>
  <c r="S135" i="19"/>
  <c r="U134" i="19"/>
  <c r="T134" i="19"/>
  <c r="S134" i="19"/>
  <c r="U133" i="19"/>
  <c r="T133" i="19"/>
  <c r="S133" i="19"/>
  <c r="U132" i="19"/>
  <c r="T132" i="19"/>
  <c r="S132" i="19"/>
  <c r="U131" i="19"/>
  <c r="T131" i="19"/>
  <c r="S131" i="19"/>
  <c r="U130" i="19"/>
  <c r="T130" i="19"/>
  <c r="S130" i="19"/>
  <c r="U127" i="19"/>
  <c r="T127" i="19"/>
  <c r="S127" i="19"/>
  <c r="U126" i="19"/>
  <c r="T126" i="19"/>
  <c r="S126" i="19"/>
  <c r="U125" i="19"/>
  <c r="T125" i="19"/>
  <c r="S125" i="19"/>
  <c r="U124" i="19"/>
  <c r="T124" i="19"/>
  <c r="S124" i="19"/>
  <c r="U123" i="19"/>
  <c r="T123" i="19"/>
  <c r="S123" i="19"/>
  <c r="U122" i="19"/>
  <c r="T122" i="19"/>
  <c r="S122" i="19"/>
  <c r="U121" i="19"/>
  <c r="T121" i="19"/>
  <c r="S121" i="19"/>
  <c r="U120" i="19"/>
  <c r="T120" i="19"/>
  <c r="S120" i="19"/>
  <c r="U119" i="19"/>
  <c r="T119" i="19"/>
  <c r="S119" i="19"/>
  <c r="U118" i="19"/>
  <c r="T118" i="19"/>
  <c r="S118" i="19"/>
  <c r="U117" i="19"/>
  <c r="T117" i="19"/>
  <c r="S117" i="19"/>
  <c r="U116" i="19"/>
  <c r="T116" i="19"/>
  <c r="S116" i="19"/>
  <c r="U115" i="19"/>
  <c r="T115" i="19"/>
  <c r="S115" i="19"/>
  <c r="U114" i="19"/>
  <c r="T114" i="19"/>
  <c r="S114" i="19"/>
  <c r="U113" i="19"/>
  <c r="T113" i="19"/>
  <c r="S113" i="19"/>
  <c r="U112" i="19"/>
  <c r="T112" i="19"/>
  <c r="S112" i="19"/>
  <c r="U111" i="19"/>
  <c r="T111" i="19"/>
  <c r="S111" i="19"/>
  <c r="U110" i="19"/>
  <c r="T110" i="19"/>
  <c r="S110" i="19"/>
  <c r="U109" i="19"/>
  <c r="T109" i="19"/>
  <c r="S109" i="19"/>
  <c r="U108" i="19"/>
  <c r="T108" i="19"/>
  <c r="S108" i="19"/>
  <c r="U107" i="19"/>
  <c r="T107" i="19"/>
  <c r="S107" i="19"/>
  <c r="U106" i="19"/>
  <c r="T106" i="19"/>
  <c r="S106" i="19"/>
  <c r="U105" i="19"/>
  <c r="T105" i="19"/>
  <c r="S105" i="19"/>
  <c r="U104" i="19"/>
  <c r="T104" i="19"/>
  <c r="S104" i="19"/>
  <c r="U103" i="19"/>
  <c r="T103" i="19"/>
  <c r="S103" i="19"/>
  <c r="U102" i="19"/>
  <c r="T102" i="19"/>
  <c r="S102" i="19"/>
  <c r="U101" i="19"/>
  <c r="T101" i="19"/>
  <c r="S101" i="19"/>
  <c r="U100" i="19"/>
  <c r="T100" i="19"/>
  <c r="S100" i="19"/>
  <c r="U99" i="19"/>
  <c r="T99" i="19"/>
  <c r="S99" i="19"/>
  <c r="U98" i="19"/>
  <c r="T98" i="19"/>
  <c r="S98" i="19"/>
  <c r="U97" i="19"/>
  <c r="T97" i="19"/>
  <c r="S97" i="19"/>
  <c r="U96" i="19"/>
  <c r="T96" i="19"/>
  <c r="S96" i="19"/>
  <c r="U95" i="19"/>
  <c r="T95" i="19"/>
  <c r="S95" i="19"/>
  <c r="U94" i="19"/>
  <c r="T94" i="19"/>
  <c r="S94" i="19"/>
  <c r="U93" i="19"/>
  <c r="T93" i="19"/>
  <c r="S93" i="19"/>
  <c r="U92" i="19"/>
  <c r="T92" i="19"/>
  <c r="S92" i="19"/>
  <c r="U91" i="19"/>
  <c r="T91" i="19"/>
  <c r="S91" i="19"/>
  <c r="U90" i="19"/>
  <c r="T90" i="19"/>
  <c r="S90" i="19"/>
  <c r="U89" i="19"/>
  <c r="T89" i="19"/>
  <c r="S89" i="19"/>
  <c r="U88" i="19"/>
  <c r="T88" i="19"/>
  <c r="S88" i="19"/>
  <c r="U87" i="19"/>
  <c r="T87" i="19"/>
  <c r="S87" i="19"/>
  <c r="U86" i="19"/>
  <c r="T86" i="19"/>
  <c r="S86" i="19"/>
  <c r="U83" i="19"/>
  <c r="T83" i="19"/>
  <c r="S83" i="19"/>
  <c r="U82" i="19"/>
  <c r="T82" i="19"/>
  <c r="S82" i="19"/>
  <c r="U81" i="19"/>
  <c r="T81" i="19"/>
  <c r="S81" i="19"/>
  <c r="U80" i="19"/>
  <c r="T80" i="19"/>
  <c r="S80" i="19"/>
  <c r="U79" i="19"/>
  <c r="T79" i="19"/>
  <c r="S79" i="19"/>
  <c r="U78" i="19"/>
  <c r="T78" i="19"/>
  <c r="S78" i="19"/>
  <c r="U77" i="19"/>
  <c r="T77" i="19"/>
  <c r="S77" i="19"/>
  <c r="U76" i="19"/>
  <c r="T76" i="19"/>
  <c r="S76" i="19"/>
  <c r="U75" i="19"/>
  <c r="T75" i="19"/>
  <c r="S75" i="19"/>
  <c r="U74" i="19"/>
  <c r="T74" i="19"/>
  <c r="S74" i="19"/>
  <c r="U73" i="19"/>
  <c r="T73" i="19"/>
  <c r="S73" i="19"/>
  <c r="U72" i="19"/>
  <c r="T72" i="19"/>
  <c r="S72" i="19"/>
  <c r="U71" i="19"/>
  <c r="T71" i="19"/>
  <c r="S71" i="19"/>
  <c r="U70" i="19"/>
  <c r="T70" i="19"/>
  <c r="S70" i="19"/>
  <c r="U69" i="19"/>
  <c r="T69" i="19"/>
  <c r="S69" i="19"/>
  <c r="U68" i="19"/>
  <c r="T68" i="19"/>
  <c r="S68" i="19"/>
  <c r="U67" i="19"/>
  <c r="T67" i="19"/>
  <c r="S67" i="19"/>
  <c r="U66" i="19"/>
  <c r="T66" i="19"/>
  <c r="S66" i="19"/>
  <c r="U65" i="19"/>
  <c r="T65" i="19"/>
  <c r="S65" i="19"/>
  <c r="U64" i="19"/>
  <c r="T64" i="19"/>
  <c r="S64" i="19"/>
  <c r="U63" i="19"/>
  <c r="T63" i="19"/>
  <c r="S63" i="19"/>
  <c r="U62" i="19"/>
  <c r="T62" i="19"/>
  <c r="S62" i="19"/>
  <c r="U61" i="19"/>
  <c r="T61" i="19"/>
  <c r="S61" i="19"/>
  <c r="U60" i="19"/>
  <c r="T60" i="19"/>
  <c r="S60" i="19"/>
  <c r="U59" i="19"/>
  <c r="T59" i="19"/>
  <c r="S59" i="19"/>
  <c r="U58" i="19"/>
  <c r="T58" i="19"/>
  <c r="S58" i="19"/>
  <c r="U57" i="19"/>
  <c r="T57" i="19"/>
  <c r="S57" i="19"/>
  <c r="U56" i="19"/>
  <c r="T56" i="19"/>
  <c r="S56" i="19"/>
  <c r="U55" i="19"/>
  <c r="T55" i="19"/>
  <c r="S55" i="19"/>
  <c r="U54" i="19"/>
  <c r="T54" i="19"/>
  <c r="S54" i="19"/>
  <c r="U53" i="19"/>
  <c r="T53" i="19"/>
  <c r="S53" i="19"/>
  <c r="U52" i="19"/>
  <c r="T52" i="19"/>
  <c r="S52" i="19"/>
  <c r="U51" i="19"/>
  <c r="T51" i="19"/>
  <c r="S51" i="19"/>
  <c r="U50" i="19"/>
  <c r="T50" i="19"/>
  <c r="S50" i="19"/>
  <c r="U49" i="19"/>
  <c r="T49" i="19"/>
  <c r="S49" i="19"/>
  <c r="U48" i="19"/>
  <c r="T48" i="19"/>
  <c r="S48" i="19"/>
  <c r="U47" i="19"/>
  <c r="T47" i="19"/>
  <c r="S47" i="19"/>
  <c r="U46" i="19"/>
  <c r="T46" i="19"/>
  <c r="S46" i="19"/>
  <c r="U45" i="19"/>
  <c r="T45" i="19"/>
  <c r="S45" i="19"/>
  <c r="U44" i="19"/>
  <c r="T44" i="19"/>
  <c r="S44" i="19"/>
  <c r="U43" i="19"/>
  <c r="T43" i="19"/>
  <c r="S43" i="19"/>
  <c r="U42" i="19"/>
  <c r="T42" i="19"/>
  <c r="S42" i="19"/>
  <c r="U39" i="19"/>
  <c r="T39" i="19"/>
  <c r="S39" i="19"/>
  <c r="U38" i="19"/>
  <c r="T38" i="19"/>
  <c r="S38" i="19"/>
  <c r="U37" i="19"/>
  <c r="T37" i="19"/>
  <c r="S37" i="19"/>
  <c r="U36" i="19"/>
  <c r="T36" i="19"/>
  <c r="S36" i="19"/>
  <c r="U35" i="19"/>
  <c r="T35" i="19"/>
  <c r="S35" i="19"/>
  <c r="U34" i="19"/>
  <c r="T34" i="19"/>
  <c r="S34" i="19"/>
  <c r="U33" i="19"/>
  <c r="T33" i="19"/>
  <c r="S33" i="19"/>
  <c r="U32" i="19"/>
  <c r="T32" i="19"/>
  <c r="S32" i="19"/>
  <c r="U31" i="19"/>
  <c r="T31" i="19"/>
  <c r="S31" i="19"/>
  <c r="U30" i="19"/>
  <c r="T30" i="19"/>
  <c r="S30" i="19"/>
  <c r="U29" i="19"/>
  <c r="T29" i="19"/>
  <c r="S29" i="19"/>
  <c r="U28" i="19"/>
  <c r="T28" i="19"/>
  <c r="S28" i="19"/>
  <c r="U27" i="19"/>
  <c r="T27" i="19"/>
  <c r="S27" i="19"/>
  <c r="U26" i="19"/>
  <c r="T26" i="19"/>
  <c r="S26" i="19"/>
  <c r="U25" i="19"/>
  <c r="T25" i="19"/>
  <c r="S25" i="19"/>
  <c r="U24" i="19"/>
  <c r="T24" i="19"/>
  <c r="S24" i="19"/>
  <c r="U23" i="19"/>
  <c r="T23" i="19"/>
  <c r="S23" i="19"/>
  <c r="U22" i="19"/>
  <c r="T22" i="19"/>
  <c r="S22" i="19"/>
  <c r="U21" i="19"/>
  <c r="T21" i="19"/>
  <c r="S21" i="19"/>
  <c r="U20" i="19"/>
  <c r="T20" i="19"/>
  <c r="S20" i="19"/>
  <c r="U19" i="19"/>
  <c r="T19" i="19"/>
  <c r="S19" i="19"/>
  <c r="U18" i="19"/>
  <c r="T18" i="19"/>
  <c r="S18" i="19"/>
  <c r="U17" i="19"/>
  <c r="T17" i="19"/>
  <c r="S17" i="19"/>
  <c r="U16" i="19"/>
  <c r="T16" i="19"/>
  <c r="S16" i="19"/>
  <c r="U15" i="19"/>
  <c r="T15" i="19"/>
  <c r="S15" i="19"/>
  <c r="U14" i="19"/>
  <c r="T14" i="19"/>
  <c r="S14" i="19"/>
  <c r="U13" i="19"/>
  <c r="T13" i="19"/>
  <c r="S13" i="19"/>
  <c r="U12" i="19"/>
  <c r="T12" i="19"/>
  <c r="S12" i="19"/>
  <c r="U11" i="19"/>
  <c r="T11" i="19"/>
  <c r="S11" i="19"/>
  <c r="U10" i="19"/>
  <c r="T10" i="19"/>
  <c r="S10" i="19"/>
  <c r="U9" i="19"/>
  <c r="T9" i="19"/>
  <c r="S9" i="19"/>
  <c r="U8" i="19"/>
  <c r="T8" i="19"/>
  <c r="S8" i="19"/>
  <c r="U7" i="19"/>
  <c r="T7" i="19"/>
  <c r="S7" i="19"/>
  <c r="U6" i="19"/>
  <c r="T6" i="19"/>
  <c r="S6" i="19"/>
  <c r="R225" i="19"/>
  <c r="Q225" i="19"/>
  <c r="P225" i="19"/>
  <c r="R224" i="19"/>
  <c r="Q224" i="19"/>
  <c r="P224" i="19"/>
  <c r="R223" i="19"/>
  <c r="Q223" i="19"/>
  <c r="P223" i="19"/>
  <c r="R222" i="19"/>
  <c r="Q222" i="19"/>
  <c r="P222" i="19"/>
  <c r="R221" i="19"/>
  <c r="Q221" i="19"/>
  <c r="P221" i="19"/>
  <c r="R220" i="19"/>
  <c r="Q220" i="19"/>
  <c r="P220" i="19"/>
  <c r="R219" i="19"/>
  <c r="Q219" i="19"/>
  <c r="P219" i="19"/>
  <c r="R218" i="19"/>
  <c r="Q218" i="19"/>
  <c r="P218" i="19"/>
  <c r="R215" i="19"/>
  <c r="Q215" i="19"/>
  <c r="P215" i="19"/>
  <c r="R214" i="19"/>
  <c r="Q214" i="19"/>
  <c r="P214" i="19"/>
  <c r="R213" i="19"/>
  <c r="Q213" i="19"/>
  <c r="P213" i="19"/>
  <c r="R212" i="19"/>
  <c r="Q212" i="19"/>
  <c r="P212" i="19"/>
  <c r="R211" i="19"/>
  <c r="Q211" i="19"/>
  <c r="P211" i="19"/>
  <c r="R210" i="19"/>
  <c r="Q210" i="19"/>
  <c r="P210" i="19"/>
  <c r="R209" i="19"/>
  <c r="Q209" i="19"/>
  <c r="P209" i="19"/>
  <c r="R208" i="19"/>
  <c r="Q208" i="19"/>
  <c r="P208" i="19"/>
  <c r="R207" i="19"/>
  <c r="Q207" i="19"/>
  <c r="P207" i="19"/>
  <c r="R206" i="19"/>
  <c r="Q206" i="19"/>
  <c r="P206" i="19"/>
  <c r="R205" i="19"/>
  <c r="Q205" i="19"/>
  <c r="P205" i="19"/>
  <c r="R204" i="19"/>
  <c r="Q204" i="19"/>
  <c r="P204" i="19"/>
  <c r="R203" i="19"/>
  <c r="Q203" i="19"/>
  <c r="P203" i="19"/>
  <c r="R202" i="19"/>
  <c r="Q202" i="19"/>
  <c r="P202" i="19"/>
  <c r="R201" i="19"/>
  <c r="Q201" i="19"/>
  <c r="P201" i="19"/>
  <c r="R200" i="19"/>
  <c r="Q200" i="19"/>
  <c r="P200" i="19"/>
  <c r="R199" i="19"/>
  <c r="Q199" i="19"/>
  <c r="P199" i="19"/>
  <c r="R198" i="19"/>
  <c r="Q198" i="19"/>
  <c r="P198" i="19"/>
  <c r="R197" i="19"/>
  <c r="Q197" i="19"/>
  <c r="P197" i="19"/>
  <c r="R196" i="19"/>
  <c r="Q196" i="19"/>
  <c r="P196" i="19"/>
  <c r="R195" i="19"/>
  <c r="Q195" i="19"/>
  <c r="P195" i="19"/>
  <c r="R194" i="19"/>
  <c r="Q194" i="19"/>
  <c r="P194" i="19"/>
  <c r="R193" i="19"/>
  <c r="Q193" i="19"/>
  <c r="P193" i="19"/>
  <c r="R192" i="19"/>
  <c r="Q192" i="19"/>
  <c r="P192" i="19"/>
  <c r="R191" i="19"/>
  <c r="Q191" i="19"/>
  <c r="P191" i="19"/>
  <c r="R190" i="19"/>
  <c r="Q190" i="19"/>
  <c r="P190" i="19"/>
  <c r="R189" i="19"/>
  <c r="Q189" i="19"/>
  <c r="P189" i="19"/>
  <c r="R188" i="19"/>
  <c r="Q188" i="19"/>
  <c r="P188" i="19"/>
  <c r="R187" i="19"/>
  <c r="Q187" i="19"/>
  <c r="P187" i="19"/>
  <c r="R186" i="19"/>
  <c r="Q186" i="19"/>
  <c r="P186" i="19"/>
  <c r="R185" i="19"/>
  <c r="Q185" i="19"/>
  <c r="P185" i="19"/>
  <c r="R184" i="19"/>
  <c r="Q184" i="19"/>
  <c r="P184" i="19"/>
  <c r="R183" i="19"/>
  <c r="Q183" i="19"/>
  <c r="P183" i="19"/>
  <c r="R182" i="19"/>
  <c r="Q182" i="19"/>
  <c r="P182" i="19"/>
  <c r="R181" i="19"/>
  <c r="Q181" i="19"/>
  <c r="P181" i="19"/>
  <c r="R180" i="19"/>
  <c r="Q180" i="19"/>
  <c r="P180" i="19"/>
  <c r="R179" i="19"/>
  <c r="Q179" i="19"/>
  <c r="P179" i="19"/>
  <c r="R178" i="19"/>
  <c r="Q178" i="19"/>
  <c r="P178" i="19"/>
  <c r="R177" i="19"/>
  <c r="Q177" i="19"/>
  <c r="P177" i="19"/>
  <c r="R176" i="19"/>
  <c r="Q176" i="19"/>
  <c r="P176" i="19"/>
  <c r="R175" i="19"/>
  <c r="Q175" i="19"/>
  <c r="P175" i="19"/>
  <c r="R174" i="19"/>
  <c r="Q174" i="19"/>
  <c r="P174" i="19"/>
  <c r="R171" i="19"/>
  <c r="Q171" i="19"/>
  <c r="P171" i="19"/>
  <c r="R170" i="19"/>
  <c r="Q170" i="19"/>
  <c r="P170" i="19"/>
  <c r="R169" i="19"/>
  <c r="Q169" i="19"/>
  <c r="P169" i="19"/>
  <c r="R168" i="19"/>
  <c r="Q168" i="19"/>
  <c r="P168" i="19"/>
  <c r="R167" i="19"/>
  <c r="Q167" i="19"/>
  <c r="P167" i="19"/>
  <c r="R166" i="19"/>
  <c r="Q166" i="19"/>
  <c r="P166" i="19"/>
  <c r="R165" i="19"/>
  <c r="Q165" i="19"/>
  <c r="P165" i="19"/>
  <c r="R164" i="19"/>
  <c r="Q164" i="19"/>
  <c r="P164" i="19"/>
  <c r="R163" i="19"/>
  <c r="Q163" i="19"/>
  <c r="P163" i="19"/>
  <c r="R162" i="19"/>
  <c r="Q162" i="19"/>
  <c r="P162" i="19"/>
  <c r="R161" i="19"/>
  <c r="Q161" i="19"/>
  <c r="P161" i="19"/>
  <c r="R160" i="19"/>
  <c r="Q160" i="19"/>
  <c r="P160" i="19"/>
  <c r="R159" i="19"/>
  <c r="Q159" i="19"/>
  <c r="P159" i="19"/>
  <c r="R158" i="19"/>
  <c r="Q158" i="19"/>
  <c r="P158" i="19"/>
  <c r="R157" i="19"/>
  <c r="Q157" i="19"/>
  <c r="P157" i="19"/>
  <c r="R156" i="19"/>
  <c r="Q156" i="19"/>
  <c r="P156" i="19"/>
  <c r="R155" i="19"/>
  <c r="Q155" i="19"/>
  <c r="P155" i="19"/>
  <c r="R154" i="19"/>
  <c r="Q154" i="19"/>
  <c r="P154" i="19"/>
  <c r="R153" i="19"/>
  <c r="Q153" i="19"/>
  <c r="P153" i="19"/>
  <c r="R152" i="19"/>
  <c r="Q152" i="19"/>
  <c r="P152" i="19"/>
  <c r="R151" i="19"/>
  <c r="Q151" i="19"/>
  <c r="P151" i="19"/>
  <c r="R150" i="19"/>
  <c r="Q150" i="19"/>
  <c r="P150" i="19"/>
  <c r="R149" i="19"/>
  <c r="Q149" i="19"/>
  <c r="P149" i="19"/>
  <c r="R148" i="19"/>
  <c r="Q148" i="19"/>
  <c r="P148" i="19"/>
  <c r="R147" i="19"/>
  <c r="Q147" i="19"/>
  <c r="P147" i="19"/>
  <c r="R146" i="19"/>
  <c r="Q146" i="19"/>
  <c r="P146" i="19"/>
  <c r="R145" i="19"/>
  <c r="Q145" i="19"/>
  <c r="P145" i="19"/>
  <c r="R144" i="19"/>
  <c r="Q144" i="19"/>
  <c r="P144" i="19"/>
  <c r="R143" i="19"/>
  <c r="Q143" i="19"/>
  <c r="P143" i="19"/>
  <c r="R142" i="19"/>
  <c r="Q142" i="19"/>
  <c r="P142" i="19"/>
  <c r="R141" i="19"/>
  <c r="Q141" i="19"/>
  <c r="P141" i="19"/>
  <c r="R140" i="19"/>
  <c r="Q140" i="19"/>
  <c r="P140" i="19"/>
  <c r="R139" i="19"/>
  <c r="Q139" i="19"/>
  <c r="P139" i="19"/>
  <c r="R138" i="19"/>
  <c r="Q138" i="19"/>
  <c r="P138" i="19"/>
  <c r="R137" i="19"/>
  <c r="Q137" i="19"/>
  <c r="P137" i="19"/>
  <c r="R136" i="19"/>
  <c r="Q136" i="19"/>
  <c r="P136" i="19"/>
  <c r="R135" i="19"/>
  <c r="Q135" i="19"/>
  <c r="P135" i="19"/>
  <c r="R134" i="19"/>
  <c r="Q134" i="19"/>
  <c r="P134" i="19"/>
  <c r="R133" i="19"/>
  <c r="Q133" i="19"/>
  <c r="P133" i="19"/>
  <c r="R132" i="19"/>
  <c r="Q132" i="19"/>
  <c r="P132" i="19"/>
  <c r="R131" i="19"/>
  <c r="Q131" i="19"/>
  <c r="P131" i="19"/>
  <c r="R130" i="19"/>
  <c r="Q130" i="19"/>
  <c r="P130" i="19"/>
  <c r="R127" i="19"/>
  <c r="Q127" i="19"/>
  <c r="P127" i="19"/>
  <c r="R126" i="19"/>
  <c r="Q126" i="19"/>
  <c r="P126" i="19"/>
  <c r="R125" i="19"/>
  <c r="Q125" i="19"/>
  <c r="P125" i="19"/>
  <c r="R124" i="19"/>
  <c r="Q124" i="19"/>
  <c r="P124" i="19"/>
  <c r="R123" i="19"/>
  <c r="Q123" i="19"/>
  <c r="P123" i="19"/>
  <c r="R122" i="19"/>
  <c r="Q122" i="19"/>
  <c r="P122" i="19"/>
  <c r="R121" i="19"/>
  <c r="Q121" i="19"/>
  <c r="P121" i="19"/>
  <c r="R120" i="19"/>
  <c r="Q120" i="19"/>
  <c r="P120" i="19"/>
  <c r="R119" i="19"/>
  <c r="Q119" i="19"/>
  <c r="P119" i="19"/>
  <c r="R118" i="19"/>
  <c r="Q118" i="19"/>
  <c r="P118" i="19"/>
  <c r="R117" i="19"/>
  <c r="Q117" i="19"/>
  <c r="P117" i="19"/>
  <c r="R116" i="19"/>
  <c r="Q116" i="19"/>
  <c r="P116" i="19"/>
  <c r="R115" i="19"/>
  <c r="Q115" i="19"/>
  <c r="P115" i="19"/>
  <c r="R114" i="19"/>
  <c r="Q114" i="19"/>
  <c r="P114" i="19"/>
  <c r="R113" i="19"/>
  <c r="Q113" i="19"/>
  <c r="P113" i="19"/>
  <c r="R112" i="19"/>
  <c r="Q112" i="19"/>
  <c r="P112" i="19"/>
  <c r="R111" i="19"/>
  <c r="Q111" i="19"/>
  <c r="P111" i="19"/>
  <c r="R110" i="19"/>
  <c r="Q110" i="19"/>
  <c r="P110" i="19"/>
  <c r="R109" i="19"/>
  <c r="Q109" i="19"/>
  <c r="P109" i="19"/>
  <c r="R108" i="19"/>
  <c r="Q108" i="19"/>
  <c r="P108" i="19"/>
  <c r="R107" i="19"/>
  <c r="Q107" i="19"/>
  <c r="P107" i="19"/>
  <c r="R106" i="19"/>
  <c r="Q106" i="19"/>
  <c r="P106" i="19"/>
  <c r="R105" i="19"/>
  <c r="Q105" i="19"/>
  <c r="P105" i="19"/>
  <c r="R104" i="19"/>
  <c r="Q104" i="19"/>
  <c r="P104" i="19"/>
  <c r="R103" i="19"/>
  <c r="Q103" i="19"/>
  <c r="P103" i="19"/>
  <c r="R102" i="19"/>
  <c r="Q102" i="19"/>
  <c r="P102" i="19"/>
  <c r="R101" i="19"/>
  <c r="Q101" i="19"/>
  <c r="P101" i="19"/>
  <c r="R100" i="19"/>
  <c r="Q100" i="19"/>
  <c r="P100" i="19"/>
  <c r="R99" i="19"/>
  <c r="Q99" i="19"/>
  <c r="P99" i="19"/>
  <c r="R98" i="19"/>
  <c r="Q98" i="19"/>
  <c r="P98" i="19"/>
  <c r="R97" i="19"/>
  <c r="Q97" i="19"/>
  <c r="P97" i="19"/>
  <c r="R96" i="19"/>
  <c r="Q96" i="19"/>
  <c r="P96" i="19"/>
  <c r="R95" i="19"/>
  <c r="Q95" i="19"/>
  <c r="P95" i="19"/>
  <c r="R94" i="19"/>
  <c r="Q94" i="19"/>
  <c r="P94" i="19"/>
  <c r="R93" i="19"/>
  <c r="Q93" i="19"/>
  <c r="P93" i="19"/>
  <c r="R92" i="19"/>
  <c r="Q92" i="19"/>
  <c r="P92" i="19"/>
  <c r="R91" i="19"/>
  <c r="Q91" i="19"/>
  <c r="P91" i="19"/>
  <c r="R90" i="19"/>
  <c r="Q90" i="19"/>
  <c r="P90" i="19"/>
  <c r="R89" i="19"/>
  <c r="Q89" i="19"/>
  <c r="P89" i="19"/>
  <c r="R88" i="19"/>
  <c r="Q88" i="19"/>
  <c r="P88" i="19"/>
  <c r="R87" i="19"/>
  <c r="Q87" i="19"/>
  <c r="P87" i="19"/>
  <c r="R86" i="19"/>
  <c r="Q86" i="19"/>
  <c r="P86" i="19"/>
  <c r="R83" i="19"/>
  <c r="Q83" i="19"/>
  <c r="P83" i="19"/>
  <c r="R82" i="19"/>
  <c r="Q82" i="19"/>
  <c r="P82" i="19"/>
  <c r="R81" i="19"/>
  <c r="Q81" i="19"/>
  <c r="P81" i="19"/>
  <c r="R80" i="19"/>
  <c r="Q80" i="19"/>
  <c r="P80" i="19"/>
  <c r="R79" i="19"/>
  <c r="Q79" i="19"/>
  <c r="P79" i="19"/>
  <c r="R78" i="19"/>
  <c r="Q78" i="19"/>
  <c r="P78" i="19"/>
  <c r="R77" i="19"/>
  <c r="Q77" i="19"/>
  <c r="P77" i="19"/>
  <c r="R76" i="19"/>
  <c r="Q76" i="19"/>
  <c r="P76" i="19"/>
  <c r="R75" i="19"/>
  <c r="Q75" i="19"/>
  <c r="P75" i="19"/>
  <c r="R74" i="19"/>
  <c r="Q74" i="19"/>
  <c r="P74" i="19"/>
  <c r="R73" i="19"/>
  <c r="Q73" i="19"/>
  <c r="P73" i="19"/>
  <c r="R72" i="19"/>
  <c r="Q72" i="19"/>
  <c r="P72" i="19"/>
  <c r="R71" i="19"/>
  <c r="Q71" i="19"/>
  <c r="P71" i="19"/>
  <c r="R70" i="19"/>
  <c r="Q70" i="19"/>
  <c r="P70" i="19"/>
  <c r="R69" i="19"/>
  <c r="Q69" i="19"/>
  <c r="P69" i="19"/>
  <c r="R68" i="19"/>
  <c r="Q68" i="19"/>
  <c r="P68" i="19"/>
  <c r="R67" i="19"/>
  <c r="Q67" i="19"/>
  <c r="P67" i="19"/>
  <c r="R66" i="19"/>
  <c r="Q66" i="19"/>
  <c r="P66" i="19"/>
  <c r="R65" i="19"/>
  <c r="Q65" i="19"/>
  <c r="P65" i="19"/>
  <c r="R64" i="19"/>
  <c r="Q64" i="19"/>
  <c r="P64" i="19"/>
  <c r="R63" i="19"/>
  <c r="Q63" i="19"/>
  <c r="P63" i="19"/>
  <c r="R62" i="19"/>
  <c r="Q62" i="19"/>
  <c r="P62" i="19"/>
  <c r="R61" i="19"/>
  <c r="Q61" i="19"/>
  <c r="P61" i="19"/>
  <c r="R60" i="19"/>
  <c r="Q60" i="19"/>
  <c r="P60" i="19"/>
  <c r="R59" i="19"/>
  <c r="Q59" i="19"/>
  <c r="P59" i="19"/>
  <c r="R58" i="19"/>
  <c r="Q58" i="19"/>
  <c r="P58" i="19"/>
  <c r="R57" i="19"/>
  <c r="Q57" i="19"/>
  <c r="P57" i="19"/>
  <c r="R56" i="19"/>
  <c r="Q56" i="19"/>
  <c r="P56" i="19"/>
  <c r="R55" i="19"/>
  <c r="Q55" i="19"/>
  <c r="P55" i="19"/>
  <c r="R54" i="19"/>
  <c r="Q54" i="19"/>
  <c r="P54" i="19"/>
  <c r="R53" i="19"/>
  <c r="Q53" i="19"/>
  <c r="P53" i="19"/>
  <c r="R52" i="19"/>
  <c r="Q52" i="19"/>
  <c r="P52" i="19"/>
  <c r="R51" i="19"/>
  <c r="Q51" i="19"/>
  <c r="P51" i="19"/>
  <c r="R50" i="19"/>
  <c r="Q50" i="19"/>
  <c r="P50" i="19"/>
  <c r="R49" i="19"/>
  <c r="Q49" i="19"/>
  <c r="P49" i="19"/>
  <c r="R48" i="19"/>
  <c r="Q48" i="19"/>
  <c r="P48" i="19"/>
  <c r="R47" i="19"/>
  <c r="Q47" i="19"/>
  <c r="P47" i="19"/>
  <c r="R46" i="19"/>
  <c r="Q46" i="19"/>
  <c r="P46" i="19"/>
  <c r="R45" i="19"/>
  <c r="Q45" i="19"/>
  <c r="P45" i="19"/>
  <c r="R44" i="19"/>
  <c r="Q44" i="19"/>
  <c r="P44" i="19"/>
  <c r="R43" i="19"/>
  <c r="Q43" i="19"/>
  <c r="P43" i="19"/>
  <c r="R42" i="19"/>
  <c r="Q42" i="19"/>
  <c r="P42" i="19"/>
  <c r="R39" i="19"/>
  <c r="Q39" i="19"/>
  <c r="P39" i="19"/>
  <c r="R38" i="19"/>
  <c r="Q38" i="19"/>
  <c r="P38" i="19"/>
  <c r="R37" i="19"/>
  <c r="Q37" i="19"/>
  <c r="P37" i="19"/>
  <c r="R36" i="19"/>
  <c r="Q36" i="19"/>
  <c r="P36" i="19"/>
  <c r="R35" i="19"/>
  <c r="Q35" i="19"/>
  <c r="P35" i="19"/>
  <c r="R34" i="19"/>
  <c r="Q34" i="19"/>
  <c r="P34" i="19"/>
  <c r="R33" i="19"/>
  <c r="Q33" i="19"/>
  <c r="P33" i="19"/>
  <c r="R32" i="19"/>
  <c r="Q32" i="19"/>
  <c r="P32" i="19"/>
  <c r="R31" i="19"/>
  <c r="Q31" i="19"/>
  <c r="P31" i="19"/>
  <c r="R30" i="19"/>
  <c r="Q30" i="19"/>
  <c r="P30" i="19"/>
  <c r="R29" i="19"/>
  <c r="Q29" i="19"/>
  <c r="P29" i="19"/>
  <c r="R28" i="19"/>
  <c r="Q28" i="19"/>
  <c r="P28" i="19"/>
  <c r="R27" i="19"/>
  <c r="Q27" i="19"/>
  <c r="P27" i="19"/>
  <c r="R26" i="19"/>
  <c r="Q26" i="19"/>
  <c r="P26" i="19"/>
  <c r="R25" i="19"/>
  <c r="Q25" i="19"/>
  <c r="P25" i="19"/>
  <c r="R24" i="19"/>
  <c r="Q24" i="19"/>
  <c r="P24" i="19"/>
  <c r="R23" i="19"/>
  <c r="Q23" i="19"/>
  <c r="P23" i="19"/>
  <c r="R22" i="19"/>
  <c r="Q22" i="19"/>
  <c r="P22" i="19"/>
  <c r="R21" i="19"/>
  <c r="Q21" i="19"/>
  <c r="P21" i="19"/>
  <c r="R20" i="19"/>
  <c r="Q20" i="19"/>
  <c r="P20" i="19"/>
  <c r="R19" i="19"/>
  <c r="Q19" i="19"/>
  <c r="P19" i="19"/>
  <c r="R18" i="19"/>
  <c r="Q18" i="19"/>
  <c r="P18" i="19"/>
  <c r="R17" i="19"/>
  <c r="Q17" i="19"/>
  <c r="P17" i="19"/>
  <c r="R16" i="19"/>
  <c r="Q16" i="19"/>
  <c r="P16" i="19"/>
  <c r="R15" i="19"/>
  <c r="Q15" i="19"/>
  <c r="P15" i="19"/>
  <c r="R14" i="19"/>
  <c r="Q14" i="19"/>
  <c r="P14" i="19"/>
  <c r="R13" i="19"/>
  <c r="Q13" i="19"/>
  <c r="P13" i="19"/>
  <c r="R12" i="19"/>
  <c r="Q12" i="19"/>
  <c r="P12" i="19"/>
  <c r="R11" i="19"/>
  <c r="Q11" i="19"/>
  <c r="P11" i="19"/>
  <c r="R10" i="19"/>
  <c r="Q10" i="19"/>
  <c r="P10" i="19"/>
  <c r="R9" i="19"/>
  <c r="Q9" i="19"/>
  <c r="P9" i="19"/>
  <c r="R8" i="19"/>
  <c r="Q8" i="19"/>
  <c r="P8" i="19"/>
  <c r="R7" i="19"/>
  <c r="Q7" i="19"/>
  <c r="P7" i="19"/>
  <c r="R6" i="19"/>
  <c r="Q6" i="19"/>
  <c r="P6" i="19"/>
  <c r="O225" i="19"/>
  <c r="N225" i="19"/>
  <c r="M225" i="19"/>
  <c r="O224" i="19"/>
  <c r="N224" i="19"/>
  <c r="M224" i="19"/>
  <c r="O223" i="19"/>
  <c r="N223" i="19"/>
  <c r="M223" i="19"/>
  <c r="O222" i="19"/>
  <c r="N222" i="19"/>
  <c r="M222" i="19"/>
  <c r="O221" i="19"/>
  <c r="N221" i="19"/>
  <c r="M221" i="19"/>
  <c r="O220" i="19"/>
  <c r="N220" i="19"/>
  <c r="M220" i="19"/>
  <c r="O219" i="19"/>
  <c r="N219" i="19"/>
  <c r="M219" i="19"/>
  <c r="O218" i="19"/>
  <c r="N218" i="19"/>
  <c r="M218" i="19"/>
  <c r="O215" i="19"/>
  <c r="N215" i="19"/>
  <c r="M215" i="19"/>
  <c r="O214" i="19"/>
  <c r="N214" i="19"/>
  <c r="M214" i="19"/>
  <c r="O213" i="19"/>
  <c r="N213" i="19"/>
  <c r="M213" i="19"/>
  <c r="O212" i="19"/>
  <c r="N212" i="19"/>
  <c r="M212" i="19"/>
  <c r="O211" i="19"/>
  <c r="N211" i="19"/>
  <c r="M211" i="19"/>
  <c r="O210" i="19"/>
  <c r="N210" i="19"/>
  <c r="M210" i="19"/>
  <c r="O209" i="19"/>
  <c r="N209" i="19"/>
  <c r="M209" i="19"/>
  <c r="O208" i="19"/>
  <c r="N208" i="19"/>
  <c r="M208" i="19"/>
  <c r="O207" i="19"/>
  <c r="N207" i="19"/>
  <c r="M207" i="19"/>
  <c r="O206" i="19"/>
  <c r="N206" i="19"/>
  <c r="M206" i="19"/>
  <c r="O205" i="19"/>
  <c r="N205" i="19"/>
  <c r="M205" i="19"/>
  <c r="O204" i="19"/>
  <c r="N204" i="19"/>
  <c r="M204" i="19"/>
  <c r="O203" i="19"/>
  <c r="N203" i="19"/>
  <c r="M203" i="19"/>
  <c r="O202" i="19"/>
  <c r="N202" i="19"/>
  <c r="M202" i="19"/>
  <c r="O201" i="19"/>
  <c r="N201" i="19"/>
  <c r="M201" i="19"/>
  <c r="O200" i="19"/>
  <c r="N200" i="19"/>
  <c r="M200" i="19"/>
  <c r="O199" i="19"/>
  <c r="N199" i="19"/>
  <c r="M199" i="19"/>
  <c r="O198" i="19"/>
  <c r="N198" i="19"/>
  <c r="M198" i="19"/>
  <c r="O197" i="19"/>
  <c r="N197" i="19"/>
  <c r="M197" i="19"/>
  <c r="O196" i="19"/>
  <c r="N196" i="19"/>
  <c r="M196" i="19"/>
  <c r="O195" i="19"/>
  <c r="N195" i="19"/>
  <c r="M195" i="19"/>
  <c r="O194" i="19"/>
  <c r="N194" i="19"/>
  <c r="M194" i="19"/>
  <c r="O193" i="19"/>
  <c r="N193" i="19"/>
  <c r="M193" i="19"/>
  <c r="O192" i="19"/>
  <c r="N192" i="19"/>
  <c r="M192" i="19"/>
  <c r="O191" i="19"/>
  <c r="N191" i="19"/>
  <c r="M191" i="19"/>
  <c r="O190" i="19"/>
  <c r="N190" i="19"/>
  <c r="M190" i="19"/>
  <c r="O189" i="19"/>
  <c r="N189" i="19"/>
  <c r="M189" i="19"/>
  <c r="O188" i="19"/>
  <c r="N188" i="19"/>
  <c r="M188" i="19"/>
  <c r="O187" i="19"/>
  <c r="N187" i="19"/>
  <c r="M187" i="19"/>
  <c r="O186" i="19"/>
  <c r="N186" i="19"/>
  <c r="M186" i="19"/>
  <c r="O185" i="19"/>
  <c r="N185" i="19"/>
  <c r="M185" i="19"/>
  <c r="O184" i="19"/>
  <c r="N184" i="19"/>
  <c r="M184" i="19"/>
  <c r="O183" i="19"/>
  <c r="N183" i="19"/>
  <c r="M183" i="19"/>
  <c r="O182" i="19"/>
  <c r="N182" i="19"/>
  <c r="M182" i="19"/>
  <c r="O181" i="19"/>
  <c r="N181" i="19"/>
  <c r="M181" i="19"/>
  <c r="O180" i="19"/>
  <c r="N180" i="19"/>
  <c r="M180" i="19"/>
  <c r="O179" i="19"/>
  <c r="N179" i="19"/>
  <c r="M179" i="19"/>
  <c r="O178" i="19"/>
  <c r="N178" i="19"/>
  <c r="M178" i="19"/>
  <c r="O177" i="19"/>
  <c r="N177" i="19"/>
  <c r="M177" i="19"/>
  <c r="O176" i="19"/>
  <c r="N176" i="19"/>
  <c r="M176" i="19"/>
  <c r="O175" i="19"/>
  <c r="N175" i="19"/>
  <c r="M175" i="19"/>
  <c r="O174" i="19"/>
  <c r="N174" i="19"/>
  <c r="M174" i="19"/>
  <c r="O171" i="19"/>
  <c r="N171" i="19"/>
  <c r="M171" i="19"/>
  <c r="O170" i="19"/>
  <c r="N170" i="19"/>
  <c r="M170" i="19"/>
  <c r="O169" i="19"/>
  <c r="N169" i="19"/>
  <c r="M169" i="19"/>
  <c r="O168" i="19"/>
  <c r="N168" i="19"/>
  <c r="M168" i="19"/>
  <c r="O167" i="19"/>
  <c r="N167" i="19"/>
  <c r="M167" i="19"/>
  <c r="O166" i="19"/>
  <c r="N166" i="19"/>
  <c r="M166" i="19"/>
  <c r="O165" i="19"/>
  <c r="N165" i="19"/>
  <c r="M165" i="19"/>
  <c r="O164" i="19"/>
  <c r="N164" i="19"/>
  <c r="M164" i="19"/>
  <c r="O163" i="19"/>
  <c r="N163" i="19"/>
  <c r="M163" i="19"/>
  <c r="O162" i="19"/>
  <c r="N162" i="19"/>
  <c r="M162" i="19"/>
  <c r="O161" i="19"/>
  <c r="N161" i="19"/>
  <c r="M161" i="19"/>
  <c r="O160" i="19"/>
  <c r="N160" i="19"/>
  <c r="M160" i="19"/>
  <c r="O159" i="19"/>
  <c r="N159" i="19"/>
  <c r="M159" i="19"/>
  <c r="O158" i="19"/>
  <c r="N158" i="19"/>
  <c r="M158" i="19"/>
  <c r="O157" i="19"/>
  <c r="N157" i="19"/>
  <c r="M157" i="19"/>
  <c r="O156" i="19"/>
  <c r="N156" i="19"/>
  <c r="M156" i="19"/>
  <c r="O155" i="19"/>
  <c r="N155" i="19"/>
  <c r="M155" i="19"/>
  <c r="O154" i="19"/>
  <c r="N154" i="19"/>
  <c r="M154" i="19"/>
  <c r="O153" i="19"/>
  <c r="N153" i="19"/>
  <c r="M153" i="19"/>
  <c r="O152" i="19"/>
  <c r="N152" i="19"/>
  <c r="M152" i="19"/>
  <c r="O151" i="19"/>
  <c r="N151" i="19"/>
  <c r="M151" i="19"/>
  <c r="O150" i="19"/>
  <c r="N150" i="19"/>
  <c r="M150" i="19"/>
  <c r="O149" i="19"/>
  <c r="N149" i="19"/>
  <c r="M149" i="19"/>
  <c r="O148" i="19"/>
  <c r="N148" i="19"/>
  <c r="M148" i="19"/>
  <c r="O147" i="19"/>
  <c r="N147" i="19"/>
  <c r="M147" i="19"/>
  <c r="O146" i="19"/>
  <c r="N146" i="19"/>
  <c r="M146" i="19"/>
  <c r="O145" i="19"/>
  <c r="N145" i="19"/>
  <c r="M145" i="19"/>
  <c r="O144" i="19"/>
  <c r="N144" i="19"/>
  <c r="M144" i="19"/>
  <c r="O143" i="19"/>
  <c r="N143" i="19"/>
  <c r="M143" i="19"/>
  <c r="O142" i="19"/>
  <c r="N142" i="19"/>
  <c r="M142" i="19"/>
  <c r="O141" i="19"/>
  <c r="N141" i="19"/>
  <c r="M141" i="19"/>
  <c r="O140" i="19"/>
  <c r="N140" i="19"/>
  <c r="M140" i="19"/>
  <c r="O139" i="19"/>
  <c r="N139" i="19"/>
  <c r="M139" i="19"/>
  <c r="O138" i="19"/>
  <c r="N138" i="19"/>
  <c r="M138" i="19"/>
  <c r="O137" i="19"/>
  <c r="N137" i="19"/>
  <c r="M137" i="19"/>
  <c r="O136" i="19"/>
  <c r="N136" i="19"/>
  <c r="M136" i="19"/>
  <c r="O135" i="19"/>
  <c r="N135" i="19"/>
  <c r="M135" i="19"/>
  <c r="O134" i="19"/>
  <c r="N134" i="19"/>
  <c r="M134" i="19"/>
  <c r="O133" i="19"/>
  <c r="N133" i="19"/>
  <c r="M133" i="19"/>
  <c r="O132" i="19"/>
  <c r="N132" i="19"/>
  <c r="M132" i="19"/>
  <c r="O131" i="19"/>
  <c r="N131" i="19"/>
  <c r="M131" i="19"/>
  <c r="O130" i="19"/>
  <c r="N130" i="19"/>
  <c r="M130" i="19"/>
  <c r="O127" i="19"/>
  <c r="N127" i="19"/>
  <c r="M127" i="19"/>
  <c r="O126" i="19"/>
  <c r="N126" i="19"/>
  <c r="M126" i="19"/>
  <c r="O125" i="19"/>
  <c r="N125" i="19"/>
  <c r="M125" i="19"/>
  <c r="O124" i="19"/>
  <c r="N124" i="19"/>
  <c r="M124" i="19"/>
  <c r="O123" i="19"/>
  <c r="N123" i="19"/>
  <c r="M123" i="19"/>
  <c r="O122" i="19"/>
  <c r="N122" i="19"/>
  <c r="M122" i="19"/>
  <c r="O121" i="19"/>
  <c r="N121" i="19"/>
  <c r="M121" i="19"/>
  <c r="O120" i="19"/>
  <c r="N120" i="19"/>
  <c r="M120" i="19"/>
  <c r="O119" i="19"/>
  <c r="N119" i="19"/>
  <c r="M119" i="19"/>
  <c r="O118" i="19"/>
  <c r="N118" i="19"/>
  <c r="M118" i="19"/>
  <c r="O117" i="19"/>
  <c r="N117" i="19"/>
  <c r="M117" i="19"/>
  <c r="O116" i="19"/>
  <c r="N116" i="19"/>
  <c r="M116" i="19"/>
  <c r="O115" i="19"/>
  <c r="N115" i="19"/>
  <c r="M115" i="19"/>
  <c r="O114" i="19"/>
  <c r="N114" i="19"/>
  <c r="M114" i="19"/>
  <c r="O113" i="19"/>
  <c r="N113" i="19"/>
  <c r="M113" i="19"/>
  <c r="O112" i="19"/>
  <c r="N112" i="19"/>
  <c r="M112" i="19"/>
  <c r="O111" i="19"/>
  <c r="N111" i="19"/>
  <c r="M111" i="19"/>
  <c r="O110" i="19"/>
  <c r="N110" i="19"/>
  <c r="M110" i="19"/>
  <c r="O109" i="19"/>
  <c r="N109" i="19"/>
  <c r="M109" i="19"/>
  <c r="O108" i="19"/>
  <c r="N108" i="19"/>
  <c r="M108" i="19"/>
  <c r="O107" i="19"/>
  <c r="N107" i="19"/>
  <c r="M107" i="19"/>
  <c r="O106" i="19"/>
  <c r="N106" i="19"/>
  <c r="M106" i="19"/>
  <c r="O105" i="19"/>
  <c r="N105" i="19"/>
  <c r="M105" i="19"/>
  <c r="O104" i="19"/>
  <c r="N104" i="19"/>
  <c r="M104" i="19"/>
  <c r="O103" i="19"/>
  <c r="N103" i="19"/>
  <c r="M103" i="19"/>
  <c r="O102" i="19"/>
  <c r="N102" i="19"/>
  <c r="M102" i="19"/>
  <c r="O101" i="19"/>
  <c r="N101" i="19"/>
  <c r="M101" i="19"/>
  <c r="O100" i="19"/>
  <c r="N100" i="19"/>
  <c r="M100" i="19"/>
  <c r="O99" i="19"/>
  <c r="N99" i="19"/>
  <c r="M99" i="19"/>
  <c r="O98" i="19"/>
  <c r="N98" i="19"/>
  <c r="M98" i="19"/>
  <c r="O97" i="19"/>
  <c r="N97" i="19"/>
  <c r="M97" i="19"/>
  <c r="O96" i="19"/>
  <c r="N96" i="19"/>
  <c r="M96" i="19"/>
  <c r="O95" i="19"/>
  <c r="N95" i="19"/>
  <c r="M95" i="19"/>
  <c r="O94" i="19"/>
  <c r="N94" i="19"/>
  <c r="M94" i="19"/>
  <c r="O93" i="19"/>
  <c r="N93" i="19"/>
  <c r="M93" i="19"/>
  <c r="O92" i="19"/>
  <c r="N92" i="19"/>
  <c r="M92" i="19"/>
  <c r="O91" i="19"/>
  <c r="N91" i="19"/>
  <c r="M91" i="19"/>
  <c r="O90" i="19"/>
  <c r="N90" i="19"/>
  <c r="M90" i="19"/>
  <c r="O89" i="19"/>
  <c r="N89" i="19"/>
  <c r="M89" i="19"/>
  <c r="O88" i="19"/>
  <c r="N88" i="19"/>
  <c r="M88" i="19"/>
  <c r="O87" i="19"/>
  <c r="N87" i="19"/>
  <c r="M87" i="19"/>
  <c r="O86" i="19"/>
  <c r="N86" i="19"/>
  <c r="M86" i="19"/>
  <c r="O83" i="19"/>
  <c r="N83" i="19"/>
  <c r="M83" i="19"/>
  <c r="O82" i="19"/>
  <c r="N82" i="19"/>
  <c r="M82" i="19"/>
  <c r="O81" i="19"/>
  <c r="N81" i="19"/>
  <c r="M81" i="19"/>
  <c r="O80" i="19"/>
  <c r="N80" i="19"/>
  <c r="M80" i="19"/>
  <c r="O79" i="19"/>
  <c r="N79" i="19"/>
  <c r="M79" i="19"/>
  <c r="O78" i="19"/>
  <c r="N78" i="19"/>
  <c r="M78" i="19"/>
  <c r="O77" i="19"/>
  <c r="N77" i="19"/>
  <c r="M77" i="19"/>
  <c r="O76" i="19"/>
  <c r="N76" i="19"/>
  <c r="M76" i="19"/>
  <c r="O75" i="19"/>
  <c r="N75" i="19"/>
  <c r="M75" i="19"/>
  <c r="O74" i="19"/>
  <c r="N74" i="19"/>
  <c r="M74" i="19"/>
  <c r="O73" i="19"/>
  <c r="N73" i="19"/>
  <c r="M73" i="19"/>
  <c r="O72" i="19"/>
  <c r="N72" i="19"/>
  <c r="M72" i="19"/>
  <c r="O71" i="19"/>
  <c r="N71" i="19"/>
  <c r="M71" i="19"/>
  <c r="O70" i="19"/>
  <c r="N70" i="19"/>
  <c r="M70" i="19"/>
  <c r="O69" i="19"/>
  <c r="N69" i="19"/>
  <c r="M69" i="19"/>
  <c r="O68" i="19"/>
  <c r="N68" i="19"/>
  <c r="M68" i="19"/>
  <c r="O67" i="19"/>
  <c r="N67" i="19"/>
  <c r="M67" i="19"/>
  <c r="O66" i="19"/>
  <c r="N66" i="19"/>
  <c r="M66" i="19"/>
  <c r="O65" i="19"/>
  <c r="N65" i="19"/>
  <c r="M65" i="19"/>
  <c r="O64" i="19"/>
  <c r="N64" i="19"/>
  <c r="M64" i="19"/>
  <c r="O63" i="19"/>
  <c r="N63" i="19"/>
  <c r="M63" i="19"/>
  <c r="O62" i="19"/>
  <c r="N62" i="19"/>
  <c r="M62" i="19"/>
  <c r="O61" i="19"/>
  <c r="N61" i="19"/>
  <c r="M61" i="19"/>
  <c r="O60" i="19"/>
  <c r="N60" i="19"/>
  <c r="M60" i="19"/>
  <c r="O59" i="19"/>
  <c r="N59" i="19"/>
  <c r="M59" i="19"/>
  <c r="O58" i="19"/>
  <c r="N58" i="19"/>
  <c r="M58" i="19"/>
  <c r="O57" i="19"/>
  <c r="N57" i="19"/>
  <c r="M57" i="19"/>
  <c r="O56" i="19"/>
  <c r="N56" i="19"/>
  <c r="M56" i="19"/>
  <c r="O55" i="19"/>
  <c r="N55" i="19"/>
  <c r="M55" i="19"/>
  <c r="O54" i="19"/>
  <c r="N54" i="19"/>
  <c r="M54" i="19"/>
  <c r="O53" i="19"/>
  <c r="N53" i="19"/>
  <c r="M53" i="19"/>
  <c r="O52" i="19"/>
  <c r="N52" i="19"/>
  <c r="M52" i="19"/>
  <c r="O51" i="19"/>
  <c r="N51" i="19"/>
  <c r="M51" i="19"/>
  <c r="O50" i="19"/>
  <c r="N50" i="19"/>
  <c r="M50" i="19"/>
  <c r="O49" i="19"/>
  <c r="N49" i="19"/>
  <c r="M49" i="19"/>
  <c r="O48" i="19"/>
  <c r="N48" i="19"/>
  <c r="M48" i="19"/>
  <c r="O47" i="19"/>
  <c r="N47" i="19"/>
  <c r="M47" i="19"/>
  <c r="O46" i="19"/>
  <c r="N46" i="19"/>
  <c r="M46" i="19"/>
  <c r="O45" i="19"/>
  <c r="N45" i="19"/>
  <c r="M45" i="19"/>
  <c r="O44" i="19"/>
  <c r="N44" i="19"/>
  <c r="M44" i="19"/>
  <c r="O43" i="19"/>
  <c r="N43" i="19"/>
  <c r="M43" i="19"/>
  <c r="O42" i="19"/>
  <c r="N42" i="19"/>
  <c r="M42" i="19"/>
  <c r="O39" i="19"/>
  <c r="N39" i="19"/>
  <c r="M39" i="19"/>
  <c r="O38" i="19"/>
  <c r="N38" i="19"/>
  <c r="M38" i="19"/>
  <c r="O37" i="19"/>
  <c r="N37" i="19"/>
  <c r="M37" i="19"/>
  <c r="O36" i="19"/>
  <c r="N36" i="19"/>
  <c r="M36" i="19"/>
  <c r="O35" i="19"/>
  <c r="N35" i="19"/>
  <c r="M35" i="19"/>
  <c r="O34" i="19"/>
  <c r="N34" i="19"/>
  <c r="M34" i="19"/>
  <c r="O33" i="19"/>
  <c r="N33" i="19"/>
  <c r="M33" i="19"/>
  <c r="O32" i="19"/>
  <c r="N32" i="19"/>
  <c r="M32" i="19"/>
  <c r="O31" i="19"/>
  <c r="N31" i="19"/>
  <c r="M31" i="19"/>
  <c r="O30" i="19"/>
  <c r="N30" i="19"/>
  <c r="M30" i="19"/>
  <c r="O29" i="19"/>
  <c r="N29" i="19"/>
  <c r="M29" i="19"/>
  <c r="O28" i="19"/>
  <c r="N28" i="19"/>
  <c r="M28" i="19"/>
  <c r="O27" i="19"/>
  <c r="N27" i="19"/>
  <c r="M27" i="19"/>
  <c r="O26" i="19"/>
  <c r="N26" i="19"/>
  <c r="M26" i="19"/>
  <c r="O25" i="19"/>
  <c r="N25" i="19"/>
  <c r="M25" i="19"/>
  <c r="O24" i="19"/>
  <c r="N24" i="19"/>
  <c r="M24" i="19"/>
  <c r="O23" i="19"/>
  <c r="N23" i="19"/>
  <c r="M23" i="19"/>
  <c r="O22" i="19"/>
  <c r="N22" i="19"/>
  <c r="M22" i="19"/>
  <c r="O21" i="19"/>
  <c r="N21" i="19"/>
  <c r="M21" i="19"/>
  <c r="O20" i="19"/>
  <c r="N20" i="19"/>
  <c r="M20" i="19"/>
  <c r="O19" i="19"/>
  <c r="N19" i="19"/>
  <c r="M19" i="19"/>
  <c r="O18" i="19"/>
  <c r="N18" i="19"/>
  <c r="M18" i="19"/>
  <c r="O17" i="19"/>
  <c r="N17" i="19"/>
  <c r="M17" i="19"/>
  <c r="O16" i="19"/>
  <c r="N16" i="19"/>
  <c r="M16" i="19"/>
  <c r="O15" i="19"/>
  <c r="N15" i="19"/>
  <c r="M15" i="19"/>
  <c r="O14" i="19"/>
  <c r="N14" i="19"/>
  <c r="M14" i="19"/>
  <c r="O13" i="19"/>
  <c r="N13" i="19"/>
  <c r="M13" i="19"/>
  <c r="O12" i="19"/>
  <c r="N12" i="19"/>
  <c r="M12" i="19"/>
  <c r="O11" i="19"/>
  <c r="N11" i="19"/>
  <c r="M11" i="19"/>
  <c r="O10" i="19"/>
  <c r="N10" i="19"/>
  <c r="M10" i="19"/>
  <c r="O9" i="19"/>
  <c r="N9" i="19"/>
  <c r="M9" i="19"/>
  <c r="O8" i="19"/>
  <c r="N8" i="19"/>
  <c r="M8" i="19"/>
  <c r="O7" i="19"/>
  <c r="N7" i="19"/>
  <c r="M7" i="19"/>
  <c r="O6" i="19"/>
  <c r="N6" i="19"/>
  <c r="M6" i="19"/>
  <c r="L225" i="19"/>
  <c r="K225" i="19"/>
  <c r="J225" i="19"/>
  <c r="L224" i="19"/>
  <c r="K224" i="19"/>
  <c r="J224" i="19"/>
  <c r="L223" i="19"/>
  <c r="K223" i="19"/>
  <c r="J223" i="19"/>
  <c r="L222" i="19"/>
  <c r="K222" i="19"/>
  <c r="J222" i="19"/>
  <c r="L221" i="19"/>
  <c r="K221" i="19"/>
  <c r="J221" i="19"/>
  <c r="L220" i="19"/>
  <c r="K220" i="19"/>
  <c r="J220" i="19"/>
  <c r="L219" i="19"/>
  <c r="K219" i="19"/>
  <c r="J219" i="19"/>
  <c r="L218" i="19"/>
  <c r="K218" i="19"/>
  <c r="J218" i="19"/>
  <c r="L215" i="19"/>
  <c r="K215" i="19"/>
  <c r="J215" i="19"/>
  <c r="L214" i="19"/>
  <c r="K214" i="19"/>
  <c r="J214" i="19"/>
  <c r="L213" i="19"/>
  <c r="K213" i="19"/>
  <c r="J213" i="19"/>
  <c r="L212" i="19"/>
  <c r="K212" i="19"/>
  <c r="J212" i="19"/>
  <c r="L211" i="19"/>
  <c r="K211" i="19"/>
  <c r="J211" i="19"/>
  <c r="L210" i="19"/>
  <c r="K210" i="19"/>
  <c r="J210" i="19"/>
  <c r="L209" i="19"/>
  <c r="K209" i="19"/>
  <c r="J209" i="19"/>
  <c r="L208" i="19"/>
  <c r="K208" i="19"/>
  <c r="J208" i="19"/>
  <c r="L207" i="19"/>
  <c r="K207" i="19"/>
  <c r="J207" i="19"/>
  <c r="L206" i="19"/>
  <c r="K206" i="19"/>
  <c r="J206" i="19"/>
  <c r="L205" i="19"/>
  <c r="K205" i="19"/>
  <c r="J205" i="19"/>
  <c r="L204" i="19"/>
  <c r="K204" i="19"/>
  <c r="J204" i="19"/>
  <c r="L203" i="19"/>
  <c r="K203" i="19"/>
  <c r="J203" i="19"/>
  <c r="L202" i="19"/>
  <c r="K202" i="19"/>
  <c r="J202" i="19"/>
  <c r="L201" i="19"/>
  <c r="K201" i="19"/>
  <c r="J201" i="19"/>
  <c r="L200" i="19"/>
  <c r="K200" i="19"/>
  <c r="J200" i="19"/>
  <c r="L199" i="19"/>
  <c r="K199" i="19"/>
  <c r="J199" i="19"/>
  <c r="L198" i="19"/>
  <c r="K198" i="19"/>
  <c r="J198" i="19"/>
  <c r="L197" i="19"/>
  <c r="K197" i="19"/>
  <c r="J197" i="19"/>
  <c r="L196" i="19"/>
  <c r="K196" i="19"/>
  <c r="J196" i="19"/>
  <c r="L195" i="19"/>
  <c r="K195" i="19"/>
  <c r="J195" i="19"/>
  <c r="L194" i="19"/>
  <c r="K194" i="19"/>
  <c r="J194" i="19"/>
  <c r="L193" i="19"/>
  <c r="K193" i="19"/>
  <c r="J193" i="19"/>
  <c r="L192" i="19"/>
  <c r="K192" i="19"/>
  <c r="J192" i="19"/>
  <c r="L191" i="19"/>
  <c r="K191" i="19"/>
  <c r="J191" i="19"/>
  <c r="L190" i="19"/>
  <c r="K190" i="19"/>
  <c r="J190" i="19"/>
  <c r="L189" i="19"/>
  <c r="K189" i="19"/>
  <c r="J189" i="19"/>
  <c r="L188" i="19"/>
  <c r="K188" i="19"/>
  <c r="J188" i="19"/>
  <c r="L187" i="19"/>
  <c r="K187" i="19"/>
  <c r="J187" i="19"/>
  <c r="L186" i="19"/>
  <c r="K186" i="19"/>
  <c r="J186" i="19"/>
  <c r="L185" i="19"/>
  <c r="K185" i="19"/>
  <c r="J185" i="19"/>
  <c r="L184" i="19"/>
  <c r="K184" i="19"/>
  <c r="J184" i="19"/>
  <c r="L183" i="19"/>
  <c r="K183" i="19"/>
  <c r="J183" i="19"/>
  <c r="L182" i="19"/>
  <c r="K182" i="19"/>
  <c r="J182" i="19"/>
  <c r="L181" i="19"/>
  <c r="K181" i="19"/>
  <c r="J181" i="19"/>
  <c r="L180" i="19"/>
  <c r="K180" i="19"/>
  <c r="J180" i="19"/>
  <c r="L179" i="19"/>
  <c r="K179" i="19"/>
  <c r="J179" i="19"/>
  <c r="L178" i="19"/>
  <c r="K178" i="19"/>
  <c r="J178" i="19"/>
  <c r="L177" i="19"/>
  <c r="K177" i="19"/>
  <c r="J177" i="19"/>
  <c r="L176" i="19"/>
  <c r="K176" i="19"/>
  <c r="J176" i="19"/>
  <c r="L175" i="19"/>
  <c r="K175" i="19"/>
  <c r="J175" i="19"/>
  <c r="L174" i="19"/>
  <c r="K174" i="19"/>
  <c r="J174" i="19"/>
  <c r="L171" i="19"/>
  <c r="K171" i="19"/>
  <c r="J171" i="19"/>
  <c r="L170" i="19"/>
  <c r="K170" i="19"/>
  <c r="J170" i="19"/>
  <c r="L169" i="19"/>
  <c r="K169" i="19"/>
  <c r="J169" i="19"/>
  <c r="L168" i="19"/>
  <c r="K168" i="19"/>
  <c r="J168" i="19"/>
  <c r="L167" i="19"/>
  <c r="K167" i="19"/>
  <c r="J167" i="19"/>
  <c r="L166" i="19"/>
  <c r="K166" i="19"/>
  <c r="J166" i="19"/>
  <c r="L165" i="19"/>
  <c r="K165" i="19"/>
  <c r="J165" i="19"/>
  <c r="L164" i="19"/>
  <c r="K164" i="19"/>
  <c r="J164" i="19"/>
  <c r="L163" i="19"/>
  <c r="K163" i="19"/>
  <c r="J163" i="19"/>
  <c r="L162" i="19"/>
  <c r="K162" i="19"/>
  <c r="J162" i="19"/>
  <c r="L161" i="19"/>
  <c r="K161" i="19"/>
  <c r="J161" i="19"/>
  <c r="L160" i="19"/>
  <c r="K160" i="19"/>
  <c r="J160" i="19"/>
  <c r="L159" i="19"/>
  <c r="K159" i="19"/>
  <c r="J159" i="19"/>
  <c r="L158" i="19"/>
  <c r="K158" i="19"/>
  <c r="J158" i="19"/>
  <c r="L157" i="19"/>
  <c r="K157" i="19"/>
  <c r="J157" i="19"/>
  <c r="L156" i="19"/>
  <c r="K156" i="19"/>
  <c r="J156" i="19"/>
  <c r="L155" i="19"/>
  <c r="K155" i="19"/>
  <c r="J155" i="19"/>
  <c r="L154" i="19"/>
  <c r="K154" i="19"/>
  <c r="J154" i="19"/>
  <c r="L153" i="19"/>
  <c r="K153" i="19"/>
  <c r="J153" i="19"/>
  <c r="L152" i="19"/>
  <c r="K152" i="19"/>
  <c r="J152" i="19"/>
  <c r="L151" i="19"/>
  <c r="K151" i="19"/>
  <c r="J151" i="19"/>
  <c r="L150" i="19"/>
  <c r="K150" i="19"/>
  <c r="J150" i="19"/>
  <c r="L149" i="19"/>
  <c r="K149" i="19"/>
  <c r="J149" i="19"/>
  <c r="L148" i="19"/>
  <c r="K148" i="19"/>
  <c r="J148" i="19"/>
  <c r="L147" i="19"/>
  <c r="K147" i="19"/>
  <c r="J147" i="19"/>
  <c r="L146" i="19"/>
  <c r="K146" i="19"/>
  <c r="J146" i="19"/>
  <c r="L145" i="19"/>
  <c r="K145" i="19"/>
  <c r="J145" i="19"/>
  <c r="L144" i="19"/>
  <c r="K144" i="19"/>
  <c r="J144" i="19"/>
  <c r="L143" i="19"/>
  <c r="K143" i="19"/>
  <c r="J143" i="19"/>
  <c r="L142" i="19"/>
  <c r="K142" i="19"/>
  <c r="J142" i="19"/>
  <c r="L141" i="19"/>
  <c r="K141" i="19"/>
  <c r="J141" i="19"/>
  <c r="L140" i="19"/>
  <c r="K140" i="19"/>
  <c r="J140" i="19"/>
  <c r="L139" i="19"/>
  <c r="K139" i="19"/>
  <c r="J139" i="19"/>
  <c r="L138" i="19"/>
  <c r="K138" i="19"/>
  <c r="J138" i="19"/>
  <c r="L137" i="19"/>
  <c r="K137" i="19"/>
  <c r="J137" i="19"/>
  <c r="L136" i="19"/>
  <c r="K136" i="19"/>
  <c r="J136" i="19"/>
  <c r="L135" i="19"/>
  <c r="K135" i="19"/>
  <c r="J135" i="19"/>
  <c r="L134" i="19"/>
  <c r="K134" i="19"/>
  <c r="J134" i="19"/>
  <c r="L133" i="19"/>
  <c r="K133" i="19"/>
  <c r="J133" i="19"/>
  <c r="L132" i="19"/>
  <c r="K132" i="19"/>
  <c r="J132" i="19"/>
  <c r="L131" i="19"/>
  <c r="K131" i="19"/>
  <c r="J131" i="19"/>
  <c r="L130" i="19"/>
  <c r="K130" i="19"/>
  <c r="J130" i="19"/>
  <c r="L127" i="19"/>
  <c r="K127" i="19"/>
  <c r="J127" i="19"/>
  <c r="L126" i="19"/>
  <c r="K126" i="19"/>
  <c r="J126" i="19"/>
  <c r="L125" i="19"/>
  <c r="K125" i="19"/>
  <c r="J125" i="19"/>
  <c r="L124" i="19"/>
  <c r="K124" i="19"/>
  <c r="J124" i="19"/>
  <c r="L123" i="19"/>
  <c r="K123" i="19"/>
  <c r="J123" i="19"/>
  <c r="L122" i="19"/>
  <c r="K122" i="19"/>
  <c r="J122" i="19"/>
  <c r="L121" i="19"/>
  <c r="K121" i="19"/>
  <c r="J121" i="19"/>
  <c r="L120" i="19"/>
  <c r="K120" i="19"/>
  <c r="J120" i="19"/>
  <c r="L119" i="19"/>
  <c r="K119" i="19"/>
  <c r="J119" i="19"/>
  <c r="L118" i="19"/>
  <c r="K118" i="19"/>
  <c r="J118" i="19"/>
  <c r="L117" i="19"/>
  <c r="K117" i="19"/>
  <c r="J117" i="19"/>
  <c r="L116" i="19"/>
  <c r="K116" i="19"/>
  <c r="J116" i="19"/>
  <c r="L115" i="19"/>
  <c r="K115" i="19"/>
  <c r="J115" i="19"/>
  <c r="L114" i="19"/>
  <c r="K114" i="19"/>
  <c r="J114" i="19"/>
  <c r="L113" i="19"/>
  <c r="K113" i="19"/>
  <c r="J113" i="19"/>
  <c r="L112" i="19"/>
  <c r="K112" i="19"/>
  <c r="J112" i="19"/>
  <c r="L111" i="19"/>
  <c r="K111" i="19"/>
  <c r="J111" i="19"/>
  <c r="L110" i="19"/>
  <c r="K110" i="19"/>
  <c r="J110" i="19"/>
  <c r="L109" i="19"/>
  <c r="K109" i="19"/>
  <c r="J109" i="19"/>
  <c r="L108" i="19"/>
  <c r="K108" i="19"/>
  <c r="J108" i="19"/>
  <c r="L107" i="19"/>
  <c r="K107" i="19"/>
  <c r="J107" i="19"/>
  <c r="L106" i="19"/>
  <c r="K106" i="19"/>
  <c r="J106" i="19"/>
  <c r="L105" i="19"/>
  <c r="K105" i="19"/>
  <c r="J105" i="19"/>
  <c r="L104" i="19"/>
  <c r="K104" i="19"/>
  <c r="J104" i="19"/>
  <c r="L103" i="19"/>
  <c r="K103" i="19"/>
  <c r="J103" i="19"/>
  <c r="L102" i="19"/>
  <c r="K102" i="19"/>
  <c r="J102" i="19"/>
  <c r="L101" i="19"/>
  <c r="K101" i="19"/>
  <c r="J101" i="19"/>
  <c r="L100" i="19"/>
  <c r="K100" i="19"/>
  <c r="J100" i="19"/>
  <c r="L99" i="19"/>
  <c r="K99" i="19"/>
  <c r="J99" i="19"/>
  <c r="L98" i="19"/>
  <c r="K98" i="19"/>
  <c r="J98" i="19"/>
  <c r="L97" i="19"/>
  <c r="K97" i="19"/>
  <c r="J97" i="19"/>
  <c r="L96" i="19"/>
  <c r="K96" i="19"/>
  <c r="J96" i="19"/>
  <c r="L95" i="19"/>
  <c r="K95" i="19"/>
  <c r="J95" i="19"/>
  <c r="L94" i="19"/>
  <c r="K94" i="19"/>
  <c r="J94" i="19"/>
  <c r="L93" i="19"/>
  <c r="K93" i="19"/>
  <c r="J93" i="19"/>
  <c r="L92" i="19"/>
  <c r="K92" i="19"/>
  <c r="J92" i="19"/>
  <c r="L91" i="19"/>
  <c r="K91" i="19"/>
  <c r="J91" i="19"/>
  <c r="L90" i="19"/>
  <c r="K90" i="19"/>
  <c r="J90" i="19"/>
  <c r="L89" i="19"/>
  <c r="K89" i="19"/>
  <c r="J89" i="19"/>
  <c r="L88" i="19"/>
  <c r="K88" i="19"/>
  <c r="J88" i="19"/>
  <c r="L87" i="19"/>
  <c r="K87" i="19"/>
  <c r="J87" i="19"/>
  <c r="L86" i="19"/>
  <c r="K86" i="19"/>
  <c r="J86" i="19"/>
  <c r="L83" i="19"/>
  <c r="K83" i="19"/>
  <c r="J83" i="19"/>
  <c r="L82" i="19"/>
  <c r="K82" i="19"/>
  <c r="J82" i="19"/>
  <c r="L81" i="19"/>
  <c r="K81" i="19"/>
  <c r="J81" i="19"/>
  <c r="L80" i="19"/>
  <c r="K80" i="19"/>
  <c r="J80" i="19"/>
  <c r="L79" i="19"/>
  <c r="K79" i="19"/>
  <c r="J79" i="19"/>
  <c r="L78" i="19"/>
  <c r="K78" i="19"/>
  <c r="J78" i="19"/>
  <c r="L77" i="19"/>
  <c r="K77" i="19"/>
  <c r="J77" i="19"/>
  <c r="L76" i="19"/>
  <c r="K76" i="19"/>
  <c r="J76" i="19"/>
  <c r="L75" i="19"/>
  <c r="K75" i="19"/>
  <c r="J75" i="19"/>
  <c r="L74" i="19"/>
  <c r="K74" i="19"/>
  <c r="J74" i="19"/>
  <c r="L73" i="19"/>
  <c r="K73" i="19"/>
  <c r="J73" i="19"/>
  <c r="L72" i="19"/>
  <c r="K72" i="19"/>
  <c r="J72" i="19"/>
  <c r="L71" i="19"/>
  <c r="K71" i="19"/>
  <c r="J71" i="19"/>
  <c r="L70" i="19"/>
  <c r="K70" i="19"/>
  <c r="J70" i="19"/>
  <c r="L69" i="19"/>
  <c r="K69" i="19"/>
  <c r="J69" i="19"/>
  <c r="L68" i="19"/>
  <c r="K68" i="19"/>
  <c r="J68" i="19"/>
  <c r="L67" i="19"/>
  <c r="K67" i="19"/>
  <c r="J67" i="19"/>
  <c r="L66" i="19"/>
  <c r="K66" i="19"/>
  <c r="J66" i="19"/>
  <c r="L65" i="19"/>
  <c r="K65" i="19"/>
  <c r="J65" i="19"/>
  <c r="L64" i="19"/>
  <c r="K64" i="19"/>
  <c r="J64" i="19"/>
  <c r="L63" i="19"/>
  <c r="K63" i="19"/>
  <c r="J63" i="19"/>
  <c r="L62" i="19"/>
  <c r="K62" i="19"/>
  <c r="J62" i="19"/>
  <c r="L61" i="19"/>
  <c r="K61" i="19"/>
  <c r="J61" i="19"/>
  <c r="L60" i="19"/>
  <c r="K60" i="19"/>
  <c r="J60" i="19"/>
  <c r="L59" i="19"/>
  <c r="K59" i="19"/>
  <c r="J59" i="19"/>
  <c r="L58" i="19"/>
  <c r="K58" i="19"/>
  <c r="J58" i="19"/>
  <c r="L57" i="19"/>
  <c r="K57" i="19"/>
  <c r="J57" i="19"/>
  <c r="L56" i="19"/>
  <c r="K56" i="19"/>
  <c r="J56" i="19"/>
  <c r="L55" i="19"/>
  <c r="K55" i="19"/>
  <c r="J55" i="19"/>
  <c r="L54" i="19"/>
  <c r="K54" i="19"/>
  <c r="J54" i="19"/>
  <c r="L53" i="19"/>
  <c r="K53" i="19"/>
  <c r="J53" i="19"/>
  <c r="L52" i="19"/>
  <c r="K52" i="19"/>
  <c r="J52" i="19"/>
  <c r="L51" i="19"/>
  <c r="K51" i="19"/>
  <c r="J51" i="19"/>
  <c r="L50" i="19"/>
  <c r="K50" i="19"/>
  <c r="J50" i="19"/>
  <c r="L49" i="19"/>
  <c r="L48" i="19"/>
  <c r="L47" i="19"/>
  <c r="L46" i="19"/>
  <c r="L45" i="19"/>
  <c r="L44" i="19"/>
  <c r="L43" i="19"/>
  <c r="L42" i="19"/>
  <c r="L39" i="19"/>
  <c r="L38" i="19"/>
  <c r="L37" i="19"/>
  <c r="L36" i="19"/>
  <c r="L35" i="19"/>
  <c r="L34" i="19"/>
  <c r="K49" i="19"/>
  <c r="K48" i="19"/>
  <c r="K47" i="19"/>
  <c r="K46" i="19"/>
  <c r="K45" i="19"/>
  <c r="K44" i="19"/>
  <c r="K43" i="19"/>
  <c r="K42" i="19"/>
  <c r="K39" i="19"/>
  <c r="K38" i="19"/>
  <c r="K37" i="19"/>
  <c r="K36" i="19"/>
  <c r="K35" i="19"/>
  <c r="K34" i="19"/>
  <c r="J49" i="19"/>
  <c r="J48" i="19"/>
  <c r="J47" i="19"/>
  <c r="J46" i="19"/>
  <c r="J45" i="19"/>
  <c r="J44" i="19"/>
  <c r="J43" i="19"/>
  <c r="J42" i="19"/>
  <c r="J39" i="19"/>
  <c r="J38" i="19"/>
  <c r="J37" i="19"/>
  <c r="J36" i="19"/>
  <c r="J35" i="19"/>
  <c r="J34" i="19"/>
  <c r="L33" i="19"/>
  <c r="K33" i="19"/>
  <c r="J33" i="19"/>
  <c r="L32" i="19"/>
  <c r="K32" i="19"/>
  <c r="J32" i="19"/>
  <c r="L31" i="19"/>
  <c r="K31" i="19"/>
  <c r="J31" i="19"/>
  <c r="L30" i="19"/>
  <c r="K30" i="19"/>
  <c r="J30" i="19"/>
  <c r="L29" i="19"/>
  <c r="K29" i="19"/>
  <c r="J29" i="19"/>
  <c r="L28" i="19"/>
  <c r="K28" i="19"/>
  <c r="J28" i="19"/>
  <c r="L27" i="19"/>
  <c r="K27" i="19"/>
  <c r="J27" i="19"/>
  <c r="L26" i="19"/>
  <c r="K26" i="19"/>
  <c r="J26" i="19"/>
  <c r="L25" i="19"/>
  <c r="K25" i="19"/>
  <c r="J25" i="19"/>
  <c r="L24" i="19"/>
  <c r="K24" i="19"/>
  <c r="J24" i="19"/>
  <c r="L23" i="19"/>
  <c r="K23" i="19"/>
  <c r="J23" i="19"/>
  <c r="L22" i="19"/>
  <c r="K22" i="19"/>
  <c r="J22" i="19"/>
  <c r="L21" i="19"/>
  <c r="K21" i="19"/>
  <c r="J21" i="19"/>
  <c r="L20" i="19"/>
  <c r="K20" i="19"/>
  <c r="J20" i="19"/>
  <c r="L19" i="19"/>
  <c r="K19" i="19"/>
  <c r="J19" i="19"/>
  <c r="L18" i="19"/>
  <c r="K18" i="19"/>
  <c r="J18" i="19"/>
  <c r="L17" i="19"/>
  <c r="K17" i="19"/>
  <c r="J17" i="19"/>
  <c r="L16" i="19"/>
  <c r="K16" i="19"/>
  <c r="J16" i="19"/>
  <c r="L15" i="19"/>
  <c r="K15" i="19"/>
  <c r="J15" i="19"/>
  <c r="L14" i="19"/>
  <c r="K14" i="19"/>
  <c r="J14" i="19"/>
  <c r="L13" i="19"/>
  <c r="K13" i="19"/>
  <c r="J13" i="19"/>
  <c r="L12" i="19"/>
  <c r="K12" i="19"/>
  <c r="J12" i="19"/>
  <c r="L11" i="19"/>
  <c r="K11" i="19"/>
  <c r="J11" i="19"/>
  <c r="L10" i="19"/>
  <c r="K10" i="19"/>
  <c r="J10" i="19"/>
  <c r="L9" i="19"/>
  <c r="K9" i="19"/>
  <c r="J9" i="19"/>
  <c r="BF94" i="18"/>
  <c r="BD94" i="18"/>
  <c r="BF76" i="18"/>
  <c r="BD76" i="18"/>
  <c r="BF58" i="18"/>
  <c r="BD58" i="18"/>
  <c r="BF40" i="18"/>
  <c r="BD40" i="18"/>
  <c r="BF22" i="18"/>
  <c r="BD22" i="18"/>
  <c r="AV94" i="18"/>
  <c r="AT94" i="18"/>
  <c r="AV76" i="18"/>
  <c r="AT76" i="18"/>
  <c r="AV58" i="18"/>
  <c r="AT58" i="18"/>
  <c r="AV40" i="18"/>
  <c r="AT40" i="18"/>
  <c r="AV22" i="18"/>
  <c r="AT22" i="18"/>
  <c r="AL94" i="18"/>
  <c r="AJ94" i="18"/>
  <c r="AL76" i="18"/>
  <c r="AJ76" i="18"/>
  <c r="AL58" i="18"/>
  <c r="AJ58" i="18"/>
  <c r="AL40" i="18"/>
  <c r="AJ40" i="18"/>
  <c r="AL22" i="18"/>
  <c r="AJ22" i="18"/>
  <c r="AB94" i="18"/>
  <c r="Z94" i="18"/>
  <c r="AB76" i="18"/>
  <c r="Z76" i="18"/>
  <c r="AB58" i="18"/>
  <c r="Z58" i="18"/>
  <c r="AB40" i="18"/>
  <c r="Z40" i="18"/>
  <c r="AB22" i="18"/>
  <c r="Z22" i="18"/>
  <c r="R94" i="18"/>
  <c r="P94" i="18"/>
  <c r="R76" i="18"/>
  <c r="P76" i="18"/>
  <c r="R58" i="18"/>
  <c r="P58" i="18"/>
  <c r="R40" i="18"/>
  <c r="P40" i="18"/>
  <c r="R22" i="18"/>
  <c r="P22" i="18"/>
  <c r="J8" i="19"/>
  <c r="L8" i="19"/>
  <c r="K8" i="19"/>
  <c r="K7" i="1" l="1"/>
  <c r="K29" i="1" l="1"/>
  <c r="L29" i="1" l="1"/>
  <c r="K41" i="1" l="1"/>
  <c r="K44" i="1"/>
  <c r="L41" i="1" l="1"/>
  <c r="L44" i="1"/>
  <c r="F221" i="13" l="1"/>
  <c r="F220" i="13"/>
  <c r="F219" i="13"/>
  <c r="F218" i="13"/>
  <c r="F217" i="13"/>
  <c r="F216" i="13"/>
  <c r="F215" i="13"/>
  <c r="F214" i="13"/>
  <c r="F213" i="13"/>
  <c r="F212" i="13"/>
  <c r="F211" i="13"/>
  <c r="F210" i="13"/>
  <c r="K38" i="1" l="1"/>
  <c r="K35" i="1"/>
  <c r="K32" i="1"/>
  <c r="K26" i="1"/>
  <c r="K23" i="1"/>
  <c r="K20" i="1"/>
  <c r="K16" i="1"/>
  <c r="K13" i="1"/>
  <c r="K10" i="1"/>
  <c r="L38" i="1" l="1"/>
  <c r="L35" i="1"/>
  <c r="L32" i="1"/>
  <c r="L26" i="1"/>
  <c r="L23" i="1"/>
  <c r="L20" i="1"/>
  <c r="L16" i="1"/>
  <c r="L13" i="1"/>
  <c r="L10" i="1"/>
  <c r="W172" i="19" l="1"/>
  <c r="W84" i="19"/>
  <c r="T216" i="19"/>
  <c r="T128" i="19"/>
  <c r="T40" i="19"/>
  <c r="Q172" i="19"/>
  <c r="Q84" i="19"/>
  <c r="N216" i="19"/>
  <c r="N128" i="19"/>
  <c r="N40" i="19"/>
  <c r="K172" i="19"/>
  <c r="K84" i="19"/>
  <c r="K40" i="19"/>
  <c r="W216" i="19"/>
  <c r="W128" i="19"/>
  <c r="W40" i="19"/>
  <c r="T172" i="19"/>
  <c r="T84" i="19"/>
  <c r="Q216" i="19"/>
  <c r="Q128" i="19"/>
  <c r="Q40" i="19"/>
  <c r="N172" i="19"/>
  <c r="N84" i="19"/>
  <c r="K216" i="19"/>
  <c r="K128" i="19"/>
  <c r="L40" i="19"/>
  <c r="X216" i="19"/>
  <c r="X128" i="19"/>
  <c r="X40" i="19"/>
  <c r="U172" i="19"/>
  <c r="U84" i="19"/>
  <c r="R216" i="19"/>
  <c r="R128" i="19"/>
  <c r="R40" i="19"/>
  <c r="O172" i="19"/>
  <c r="O84" i="19"/>
  <c r="L216" i="19"/>
  <c r="L128" i="19"/>
  <c r="L84" i="19"/>
  <c r="X172" i="19"/>
  <c r="X84" i="19"/>
  <c r="U216" i="19"/>
  <c r="U128" i="19"/>
  <c r="U40" i="19"/>
  <c r="R172" i="19"/>
  <c r="R84" i="19"/>
  <c r="O216" i="19"/>
  <c r="O128" i="19"/>
  <c r="O40" i="19"/>
  <c r="L172" i="19"/>
  <c r="W217" i="19" l="1"/>
  <c r="W173" i="19"/>
  <c r="W129" i="19"/>
  <c r="W85" i="19"/>
  <c r="W41" i="19"/>
  <c r="T217" i="19"/>
  <c r="T173" i="19"/>
  <c r="T129" i="19"/>
  <c r="T85" i="19"/>
  <c r="T41" i="19"/>
  <c r="Q217" i="19"/>
  <c r="Q173" i="19"/>
  <c r="Q129" i="19"/>
  <c r="Q85" i="19"/>
  <c r="Q41" i="19"/>
  <c r="N217" i="19"/>
  <c r="N173" i="19"/>
  <c r="N129" i="19"/>
  <c r="N85" i="19"/>
  <c r="N41" i="19"/>
  <c r="K217" i="19"/>
  <c r="K173" i="19"/>
  <c r="K129" i="19"/>
  <c r="K85" i="19"/>
  <c r="K41" i="19"/>
  <c r="L7" i="1"/>
  <c r="B221" i="13" a="1"/>
  <c r="X217" i="19" l="1"/>
  <c r="X173" i="19"/>
  <c r="X129" i="19"/>
  <c r="X85" i="19"/>
  <c r="X41" i="19"/>
  <c r="U217" i="19"/>
  <c r="U173" i="19"/>
  <c r="U129" i="19"/>
  <c r="U85" i="19"/>
  <c r="U41" i="19"/>
  <c r="R217" i="19"/>
  <c r="R173" i="19"/>
  <c r="R129" i="19"/>
  <c r="R85" i="19"/>
  <c r="R41" i="19"/>
  <c r="O217" i="19"/>
  <c r="O173" i="19"/>
  <c r="O129" i="19"/>
  <c r="O85" i="19"/>
  <c r="O41" i="19"/>
  <c r="L217" i="19"/>
  <c r="L173" i="19"/>
  <c r="L129" i="19"/>
  <c r="L85" i="19"/>
  <c r="L41" i="19"/>
  <c r="B221" i="13"/>
  <c r="K7" i="19" l="1"/>
  <c r="L7" i="19" l="1"/>
  <c r="L6" i="19" l="1"/>
  <c r="B223" i="13"/>
  <c r="B222" i="13"/>
  <c r="H210" i="13" s="1"/>
  <c r="N29" i="1" l="1"/>
  <c r="O29" i="1" s="1"/>
  <c r="N38" i="1"/>
  <c r="O38" i="1" s="1"/>
  <c r="N32" i="1"/>
  <c r="O32" i="1" s="1"/>
  <c r="N20" i="1"/>
  <c r="O20" i="1" s="1"/>
  <c r="N35" i="1"/>
  <c r="O35" i="1" s="1"/>
  <c r="N41" i="1"/>
  <c r="O41" i="1" s="1"/>
  <c r="N26" i="1"/>
  <c r="O26" i="1" s="1"/>
  <c r="N10" i="1"/>
  <c r="O10" i="1" s="1"/>
  <c r="N16" i="1"/>
  <c r="O16" i="1" s="1"/>
  <c r="N44" i="1"/>
  <c r="O44" i="1" s="1"/>
  <c r="N23" i="1"/>
  <c r="O23" i="1" s="1"/>
  <c r="N13" i="1"/>
  <c r="O13" i="1" s="1"/>
  <c r="N7" i="1"/>
  <c r="O7" i="1" s="1"/>
  <c r="AX60" i="18" l="1"/>
  <c r="AD6" i="18"/>
  <c r="T60" i="18"/>
  <c r="AX24" i="18"/>
  <c r="AX42" i="18"/>
  <c r="T6" i="18"/>
  <c r="T42" i="18"/>
  <c r="AN6" i="18"/>
  <c r="AD78" i="18"/>
  <c r="AX6" i="18"/>
  <c r="J24" i="18"/>
  <c r="J60" i="18"/>
  <c r="AN78" i="18"/>
  <c r="T78" i="18"/>
  <c r="J78" i="18"/>
  <c r="J42" i="18"/>
  <c r="AN60" i="18"/>
  <c r="AD42" i="18"/>
  <c r="AN24" i="18"/>
  <c r="AX78" i="18"/>
  <c r="AN42" i="18"/>
  <c r="AD60" i="18"/>
  <c r="AD24" i="18"/>
  <c r="T24" i="18"/>
  <c r="Z30" i="18"/>
  <c r="P84" i="18"/>
  <c r="Z12" i="18"/>
  <c r="AT30" i="18"/>
  <c r="BD84" i="18"/>
  <c r="BD30" i="18"/>
  <c r="AJ12" i="18"/>
  <c r="AJ30" i="18"/>
  <c r="BD66" i="18"/>
  <c r="P48" i="18"/>
  <c r="BD48" i="18"/>
  <c r="AJ84" i="18"/>
  <c r="P12" i="18"/>
  <c r="AJ66" i="18"/>
  <c r="P66" i="18"/>
  <c r="AT84" i="18"/>
  <c r="P30" i="18"/>
  <c r="AJ48" i="18"/>
  <c r="AT12" i="18"/>
  <c r="Z84" i="18"/>
  <c r="Z66" i="18"/>
  <c r="BD12" i="18"/>
  <c r="AT66" i="18"/>
  <c r="Z48" i="18"/>
  <c r="X94" i="18"/>
  <c r="AR40" i="18"/>
  <c r="AH58" i="18"/>
  <c r="X58" i="18"/>
  <c r="AR76" i="18"/>
  <c r="N40" i="18"/>
  <c r="AH94" i="18"/>
  <c r="BB22" i="18"/>
  <c r="BB40" i="18"/>
  <c r="AH40" i="18"/>
  <c r="BB94" i="18"/>
  <c r="AH76" i="18"/>
  <c r="AH22" i="18"/>
  <c r="N58" i="18"/>
  <c r="N22" i="18"/>
  <c r="X76" i="18"/>
  <c r="N76" i="18"/>
  <c r="AR22" i="18"/>
  <c r="BB58" i="18"/>
  <c r="X22" i="18"/>
  <c r="X40" i="18"/>
  <c r="AR94" i="18"/>
  <c r="N94" i="18"/>
  <c r="AR58" i="18"/>
  <c r="BB76" i="18"/>
  <c r="AV86" i="18"/>
  <c r="AB14" i="18"/>
  <c r="AL86" i="18"/>
  <c r="AV50" i="18"/>
  <c r="BF14" i="18"/>
  <c r="AV14" i="18"/>
  <c r="AL14" i="18"/>
  <c r="AB32" i="18"/>
  <c r="AL68" i="18"/>
  <c r="AV68" i="18"/>
  <c r="R68" i="18"/>
  <c r="AL32" i="18"/>
  <c r="BF50" i="18"/>
  <c r="AB68" i="18"/>
  <c r="AB86" i="18"/>
  <c r="R50" i="18"/>
  <c r="AV32" i="18"/>
  <c r="BF32" i="18"/>
  <c r="BF86" i="18"/>
  <c r="AB50" i="18"/>
  <c r="BF68" i="18"/>
  <c r="R14" i="18"/>
  <c r="R86" i="18"/>
  <c r="R32" i="18"/>
  <c r="AJ18" i="18"/>
  <c r="BD18" i="18"/>
  <c r="AJ72" i="18"/>
  <c r="BD72" i="18"/>
  <c r="BD54" i="18"/>
  <c r="AT72" i="18"/>
  <c r="P18" i="18"/>
  <c r="AJ90" i="18"/>
  <c r="AT18" i="18"/>
  <c r="AT36" i="18"/>
  <c r="Z54" i="18"/>
  <c r="Z72" i="18"/>
  <c r="AJ36" i="18"/>
  <c r="Z18" i="18"/>
  <c r="Z36" i="18"/>
  <c r="AT90" i="18"/>
  <c r="BD36" i="18"/>
  <c r="P90" i="18"/>
  <c r="Z90" i="18"/>
  <c r="BD90" i="18"/>
  <c r="P72" i="18"/>
  <c r="AT54" i="18"/>
  <c r="P54" i="18"/>
  <c r="P36" i="18"/>
  <c r="BD20" i="18"/>
  <c r="P38" i="18"/>
  <c r="BD56" i="18"/>
  <c r="AJ56" i="18"/>
  <c r="AT38" i="18"/>
  <c r="BD74" i="18"/>
  <c r="P74" i="18"/>
  <c r="AJ20" i="18"/>
  <c r="AT74" i="18"/>
  <c r="Z92" i="18"/>
  <c r="Z74" i="18"/>
  <c r="Z56" i="18"/>
  <c r="AT92" i="18"/>
  <c r="Z38" i="18"/>
  <c r="Z20" i="18"/>
  <c r="P56" i="18"/>
  <c r="AJ38" i="18"/>
  <c r="BD92" i="18"/>
  <c r="AJ92" i="18"/>
  <c r="P20" i="18"/>
  <c r="AT20" i="18"/>
  <c r="P92" i="18"/>
  <c r="BD38" i="18"/>
  <c r="AJ74" i="18"/>
  <c r="AB56" i="18"/>
  <c r="AV92" i="18"/>
  <c r="AL92" i="18"/>
  <c r="AB20" i="18"/>
  <c r="AL20" i="18"/>
  <c r="BF92" i="18"/>
  <c r="BF74" i="18"/>
  <c r="AB92" i="18"/>
  <c r="AL56" i="18"/>
  <c r="AV74" i="18"/>
  <c r="AV20" i="18"/>
  <c r="AV38" i="18"/>
  <c r="BF38" i="18"/>
  <c r="AB74" i="18"/>
  <c r="AL38" i="18"/>
  <c r="R74" i="18"/>
  <c r="R56" i="18"/>
  <c r="R92" i="18"/>
  <c r="BF56" i="18"/>
  <c r="R38" i="18"/>
  <c r="R20" i="18"/>
  <c r="AL74" i="18"/>
  <c r="BF20" i="18"/>
  <c r="AB38" i="18"/>
  <c r="BB80" i="18"/>
  <c r="AR80" i="18"/>
  <c r="X80" i="18"/>
  <c r="N62" i="18"/>
  <c r="BB44" i="18"/>
  <c r="AR44" i="18"/>
  <c r="AH8" i="18"/>
  <c r="BB8" i="18"/>
  <c r="AR8" i="18"/>
  <c r="X26" i="18"/>
  <c r="AR62" i="18"/>
  <c r="AH26" i="18"/>
  <c r="X8" i="18"/>
  <c r="AR26" i="18"/>
  <c r="AH62" i="18"/>
  <c r="N44" i="18"/>
  <c r="AH80" i="18"/>
  <c r="X62" i="18"/>
  <c r="N26" i="18"/>
  <c r="BB62" i="18"/>
  <c r="AH44" i="18"/>
  <c r="X44" i="18"/>
  <c r="BB26" i="18"/>
  <c r="N80" i="18"/>
  <c r="N8" i="18"/>
  <c r="AX76" i="18"/>
  <c r="T76" i="18"/>
  <c r="J40" i="18"/>
  <c r="T22" i="18"/>
  <c r="AD40" i="18"/>
  <c r="T40" i="18"/>
  <c r="AD76" i="18"/>
  <c r="J94" i="18"/>
  <c r="AX40" i="18"/>
  <c r="J58" i="18"/>
  <c r="AD22" i="18"/>
  <c r="AX58" i="18"/>
  <c r="AX94" i="18"/>
  <c r="AN94" i="18"/>
  <c r="J76" i="18"/>
  <c r="AN58" i="18"/>
  <c r="AN22" i="18"/>
  <c r="AD58" i="18"/>
  <c r="AX22" i="18"/>
  <c r="T94" i="18"/>
  <c r="T58" i="18"/>
  <c r="AN40" i="18"/>
  <c r="J22" i="18"/>
  <c r="AD94" i="18"/>
  <c r="BD86" i="18"/>
  <c r="AT86" i="18"/>
  <c r="P50" i="18"/>
  <c r="P14" i="18"/>
  <c r="AT50" i="18"/>
  <c r="BD68" i="18"/>
  <c r="BD50" i="18"/>
  <c r="Z14" i="18"/>
  <c r="AJ32" i="18"/>
  <c r="BD32" i="18"/>
  <c r="BD14" i="18"/>
  <c r="AT14" i="18"/>
  <c r="P86" i="18"/>
  <c r="AT68" i="18"/>
  <c r="AJ68" i="18"/>
  <c r="AJ50" i="18"/>
  <c r="AT32" i="18"/>
  <c r="Z32" i="18"/>
  <c r="P68" i="18"/>
  <c r="Z68" i="18"/>
  <c r="Z86" i="18"/>
  <c r="P32" i="18"/>
  <c r="AJ14" i="18"/>
  <c r="AJ86" i="18"/>
  <c r="BF6" i="18"/>
  <c r="AB24" i="18"/>
  <c r="R24" i="18"/>
  <c r="AV60" i="18"/>
  <c r="BF24" i="18"/>
  <c r="AV42" i="18"/>
  <c r="AV24" i="18"/>
  <c r="AV78" i="18"/>
  <c r="R78" i="18"/>
  <c r="AL78" i="18"/>
  <c r="AL24" i="18"/>
  <c r="R42" i="18"/>
  <c r="AL42" i="18"/>
  <c r="AV6" i="18"/>
  <c r="AB42" i="18"/>
  <c r="AL6" i="18"/>
  <c r="BF60" i="18"/>
  <c r="AB6" i="18"/>
  <c r="BF78" i="18"/>
  <c r="AL60" i="18"/>
  <c r="AB78" i="18"/>
  <c r="R6" i="18"/>
  <c r="BF42" i="18"/>
  <c r="AB60" i="18"/>
  <c r="R60" i="18"/>
  <c r="AP86" i="18"/>
  <c r="V14" i="18"/>
  <c r="AZ68" i="18"/>
  <c r="AF50" i="18"/>
  <c r="AZ14" i="18"/>
  <c r="L14" i="18"/>
  <c r="AZ86" i="18"/>
  <c r="AP68" i="18"/>
  <c r="L86" i="18"/>
  <c r="AP14" i="18"/>
  <c r="AP32" i="18"/>
  <c r="AP50" i="18"/>
  <c r="AZ32" i="18"/>
  <c r="AZ50" i="18"/>
  <c r="L68" i="18"/>
  <c r="AF14" i="18"/>
  <c r="AF86" i="18"/>
  <c r="AF68" i="18"/>
  <c r="L32" i="18"/>
  <c r="V68" i="18"/>
  <c r="V86" i="18"/>
  <c r="AF32" i="18"/>
  <c r="V32" i="18"/>
  <c r="L50" i="18"/>
  <c r="AZ82" i="18"/>
  <c r="AF64" i="18"/>
  <c r="L28" i="18"/>
  <c r="AZ46" i="18"/>
  <c r="AF10" i="18"/>
  <c r="L10" i="18"/>
  <c r="AZ10" i="18"/>
  <c r="V10" i="18"/>
  <c r="V64" i="18"/>
  <c r="AZ64" i="18"/>
  <c r="AP64" i="18"/>
  <c r="V28" i="18"/>
  <c r="V82" i="18"/>
  <c r="AZ28" i="18"/>
  <c r="AP28" i="18"/>
  <c r="L64" i="18"/>
  <c r="AP82" i="18"/>
  <c r="AF82" i="18"/>
  <c r="V46" i="18"/>
  <c r="AP46" i="18"/>
  <c r="AF28" i="18"/>
  <c r="L46" i="18"/>
  <c r="AP10" i="18"/>
  <c r="AF46" i="18"/>
  <c r="L82" i="18"/>
  <c r="AV80" i="18"/>
  <c r="BF80" i="18"/>
  <c r="R62" i="18"/>
  <c r="BF44" i="18"/>
  <c r="BF62" i="18"/>
  <c r="R26" i="18"/>
  <c r="AV8" i="18"/>
  <c r="AL80" i="18"/>
  <c r="AL26" i="18"/>
  <c r="BF26" i="18"/>
  <c r="AL44" i="18"/>
  <c r="R80" i="18"/>
  <c r="AL62" i="18"/>
  <c r="AL8" i="18"/>
  <c r="BF8" i="18"/>
  <c r="R44" i="18"/>
  <c r="AB80" i="18"/>
  <c r="AB62" i="18"/>
  <c r="R8" i="18"/>
  <c r="AB44" i="18"/>
  <c r="AB26" i="18"/>
  <c r="AV62" i="18"/>
  <c r="AB8" i="18"/>
  <c r="AV26" i="18"/>
  <c r="AV44" i="18"/>
  <c r="AT42" i="18"/>
  <c r="AJ42" i="18"/>
  <c r="AJ6" i="18"/>
  <c r="AT6" i="18"/>
  <c r="Z42" i="18"/>
  <c r="P78" i="18"/>
  <c r="BD78" i="18"/>
  <c r="Z6" i="18"/>
  <c r="P42" i="18"/>
  <c r="BD42" i="18"/>
  <c r="P60" i="18"/>
  <c r="P24" i="18"/>
  <c r="BD6" i="18"/>
  <c r="AJ60" i="18"/>
  <c r="Z24" i="18"/>
  <c r="BD60" i="18"/>
  <c r="AT60" i="18"/>
  <c r="AJ24" i="18"/>
  <c r="P6" i="18"/>
  <c r="BD24" i="18"/>
  <c r="AT78" i="18"/>
  <c r="AT24" i="18"/>
  <c r="AJ78" i="18"/>
  <c r="Z60" i="18"/>
  <c r="Z78" i="18"/>
  <c r="V44" i="18"/>
  <c r="AF44" i="18"/>
  <c r="V26" i="18"/>
  <c r="AF8" i="18"/>
  <c r="AZ44" i="18"/>
  <c r="AZ62" i="18"/>
  <c r="AZ80" i="18"/>
  <c r="L80" i="18"/>
  <c r="V8" i="18"/>
  <c r="AP8" i="18"/>
  <c r="L44" i="18"/>
  <c r="AZ26" i="18"/>
  <c r="AF26" i="18"/>
  <c r="L8" i="18"/>
  <c r="AF80" i="18"/>
  <c r="L62" i="18"/>
  <c r="AP44" i="18"/>
  <c r="L26" i="18"/>
  <c r="AP80" i="18"/>
  <c r="AF62" i="18"/>
  <c r="V62" i="18"/>
  <c r="AP26" i="18"/>
  <c r="V80" i="18"/>
  <c r="AZ8" i="18"/>
  <c r="AP62" i="18"/>
  <c r="BD62" i="18"/>
  <c r="AJ8" i="18"/>
  <c r="P8" i="18"/>
  <c r="Z62" i="18"/>
  <c r="BD26" i="18"/>
  <c r="Z80" i="18"/>
  <c r="BD8" i="18"/>
  <c r="AT80" i="18"/>
  <c r="Z44" i="18"/>
  <c r="AT62" i="18"/>
  <c r="AT44" i="18"/>
  <c r="BD80" i="18"/>
  <c r="AT26" i="18"/>
  <c r="AT8" i="18"/>
  <c r="BD44" i="18"/>
  <c r="Z26" i="18"/>
  <c r="AJ62" i="18"/>
  <c r="P62" i="18"/>
  <c r="AJ26" i="18"/>
  <c r="AJ80" i="18"/>
  <c r="AJ44" i="18"/>
  <c r="P80" i="18"/>
  <c r="P44" i="18"/>
  <c r="Z8" i="18"/>
  <c r="P26" i="18"/>
  <c r="AX48" i="18"/>
  <c r="AN48" i="18"/>
  <c r="T48" i="18"/>
  <c r="AX12" i="18"/>
  <c r="AN12" i="18"/>
  <c r="J84" i="18"/>
  <c r="AN66" i="18"/>
  <c r="T66" i="18"/>
  <c r="AN30" i="18"/>
  <c r="AD12" i="18"/>
  <c r="T84" i="18"/>
  <c r="AD84" i="18"/>
  <c r="AD30" i="18"/>
  <c r="J30" i="18"/>
  <c r="AX66" i="18"/>
  <c r="AD48" i="18"/>
  <c r="J12" i="18"/>
  <c r="AX30" i="18"/>
  <c r="J48" i="18"/>
  <c r="T12" i="18"/>
  <c r="T30" i="18"/>
  <c r="J66" i="18"/>
  <c r="AN84" i="18"/>
  <c r="AX84" i="18"/>
  <c r="AP56" i="18"/>
  <c r="AF92" i="18"/>
  <c r="L92" i="18"/>
  <c r="AP20" i="18"/>
  <c r="V92" i="18"/>
  <c r="V20" i="18"/>
  <c r="AF74" i="18"/>
  <c r="AF20" i="18"/>
  <c r="L38" i="18"/>
  <c r="AZ92" i="18"/>
  <c r="V38" i="18"/>
  <c r="AZ56" i="18"/>
  <c r="AF56" i="18"/>
  <c r="L56" i="18"/>
  <c r="AZ74" i="18"/>
  <c r="AZ20" i="18"/>
  <c r="V56" i="18"/>
  <c r="L20" i="18"/>
  <c r="AZ38" i="18"/>
  <c r="AP74" i="18"/>
  <c r="L74" i="18"/>
  <c r="AP38" i="18"/>
  <c r="V74" i="18"/>
  <c r="AP92" i="18"/>
  <c r="X60" i="18"/>
  <c r="X6" i="18"/>
  <c r="AR78" i="18"/>
  <c r="AR42" i="18"/>
  <c r="BB6" i="18"/>
  <c r="X24" i="18"/>
  <c r="BB78" i="18"/>
  <c r="AH6" i="18"/>
  <c r="N24" i="18"/>
  <c r="X42" i="18"/>
  <c r="AH24" i="18"/>
  <c r="BB24" i="18"/>
  <c r="AR6" i="18"/>
  <c r="AR60" i="18"/>
  <c r="N78" i="18"/>
  <c r="X78" i="18"/>
  <c r="N42" i="18"/>
  <c r="BB60" i="18"/>
  <c r="BB42" i="18"/>
  <c r="N6" i="18"/>
  <c r="AH42" i="18"/>
  <c r="N60" i="18"/>
  <c r="AH78" i="18"/>
  <c r="AR24" i="18"/>
  <c r="AH60" i="18"/>
  <c r="BD88" i="18"/>
  <c r="AJ70" i="18"/>
  <c r="Z52" i="18"/>
  <c r="P16" i="18"/>
  <c r="BD16" i="18"/>
  <c r="P34" i="18"/>
  <c r="Z34" i="18"/>
  <c r="AT16" i="18"/>
  <c r="AT34" i="18"/>
  <c r="AT52" i="18"/>
  <c r="AJ88" i="18"/>
  <c r="BD34" i="18"/>
  <c r="Z16" i="18"/>
  <c r="AJ16" i="18"/>
  <c r="BD52" i="18"/>
  <c r="AJ34" i="18"/>
  <c r="P70" i="18"/>
  <c r="BD70" i="18"/>
  <c r="AJ52" i="18"/>
  <c r="AT88" i="18"/>
  <c r="Z88" i="18"/>
  <c r="AT70" i="18"/>
  <c r="P52" i="18"/>
  <c r="P88" i="18"/>
  <c r="AR28" i="18"/>
  <c r="X10" i="18"/>
  <c r="N10" i="18"/>
  <c r="AH82" i="18"/>
  <c r="N64" i="18"/>
  <c r="N82" i="18"/>
  <c r="AH46" i="18"/>
  <c r="N28" i="18"/>
  <c r="AH28" i="18"/>
  <c r="AH10" i="18"/>
  <c r="X46" i="18"/>
  <c r="X82" i="18"/>
  <c r="BB82" i="18"/>
  <c r="AR46" i="18"/>
  <c r="AR82" i="18"/>
  <c r="N46" i="18"/>
  <c r="BB46" i="18"/>
  <c r="AR10" i="18"/>
  <c r="BB28" i="18"/>
  <c r="BB10" i="18"/>
  <c r="X64" i="18"/>
  <c r="BB64" i="18"/>
  <c r="AH64" i="18"/>
  <c r="AR64" i="18"/>
  <c r="X28" i="18"/>
  <c r="AZ76" i="18"/>
  <c r="AZ58" i="18"/>
  <c r="AP76" i="18"/>
  <c r="L76" i="18"/>
  <c r="V58" i="18"/>
  <c r="AF94" i="18"/>
  <c r="AZ40" i="18"/>
  <c r="AF58" i="18"/>
  <c r="L58" i="18"/>
  <c r="V40" i="18"/>
  <c r="AP94" i="18"/>
  <c r="AZ22" i="18"/>
  <c r="L22" i="18"/>
  <c r="AF22" i="18"/>
  <c r="AP58" i="18"/>
  <c r="AF40" i="18"/>
  <c r="AZ94" i="18"/>
  <c r="AP22" i="18"/>
  <c r="V22" i="18"/>
  <c r="L94" i="18"/>
  <c r="AP40" i="18"/>
  <c r="V76" i="18"/>
  <c r="V94" i="18"/>
  <c r="L40" i="18"/>
  <c r="BB88" i="18"/>
  <c r="X88" i="18"/>
  <c r="N52" i="18"/>
  <c r="BB52" i="18"/>
  <c r="X16" i="18"/>
  <c r="N16" i="18"/>
  <c r="BB70" i="18"/>
  <c r="BB16" i="18"/>
  <c r="N88" i="18"/>
  <c r="AH34" i="18"/>
  <c r="BB34" i="18"/>
  <c r="AR70" i="18"/>
  <c r="X34" i="18"/>
  <c r="AR88" i="18"/>
  <c r="AR34" i="18"/>
  <c r="AR52" i="18"/>
  <c r="AH88" i="18"/>
  <c r="X52" i="18"/>
  <c r="AR16" i="18"/>
  <c r="AH70" i="18"/>
  <c r="AH16" i="18"/>
  <c r="AH52" i="18"/>
  <c r="X70" i="18"/>
  <c r="N34" i="18"/>
  <c r="AH92" i="18"/>
  <c r="BB74" i="18"/>
  <c r="X56" i="18"/>
  <c r="AR20" i="18"/>
  <c r="N56" i="18"/>
  <c r="AH20" i="18"/>
  <c r="N92" i="18"/>
  <c r="N20" i="18"/>
  <c r="BB92" i="18"/>
  <c r="AR92" i="18"/>
  <c r="AH38" i="18"/>
  <c r="BB38" i="18"/>
  <c r="BB56" i="18"/>
  <c r="AR56" i="18"/>
  <c r="N74" i="18"/>
  <c r="BB20" i="18"/>
  <c r="X74" i="18"/>
  <c r="N38" i="18"/>
  <c r="AR38" i="18"/>
  <c r="X38" i="18"/>
  <c r="AH74" i="18"/>
  <c r="X92" i="18"/>
  <c r="X20" i="18"/>
  <c r="AR74" i="18"/>
  <c r="AT64" i="18"/>
  <c r="P28" i="18"/>
  <c r="P46" i="18"/>
  <c r="BD10" i="18"/>
  <c r="Z64" i="18"/>
  <c r="Z46" i="18"/>
  <c r="Z10" i="18"/>
  <c r="AJ10" i="18"/>
  <c r="P64" i="18"/>
  <c r="BD82" i="18"/>
  <c r="BD64" i="18"/>
  <c r="AT46" i="18"/>
  <c r="AJ82" i="18"/>
  <c r="Z82" i="18"/>
  <c r="AT82" i="18"/>
  <c r="BD28" i="18"/>
  <c r="Z28" i="18"/>
  <c r="P10" i="18"/>
  <c r="BD46" i="18"/>
  <c r="AT10" i="18"/>
  <c r="AT28" i="18"/>
  <c r="AJ46" i="18"/>
  <c r="AJ28" i="18"/>
  <c r="P82" i="18"/>
  <c r="AJ64" i="18"/>
  <c r="AF34" i="18"/>
  <c r="L16" i="18"/>
  <c r="AP88" i="18"/>
  <c r="AZ52" i="18"/>
  <c r="V70" i="18"/>
  <c r="V16" i="18"/>
  <c r="AP52" i="18"/>
  <c r="AP16" i="18"/>
  <c r="V34" i="18"/>
  <c r="L88" i="18"/>
  <c r="V88" i="18"/>
  <c r="AZ70" i="18"/>
  <c r="AZ88" i="18"/>
  <c r="AZ16" i="18"/>
  <c r="AF88" i="18"/>
  <c r="L70" i="18"/>
  <c r="AF70" i="18"/>
  <c r="AF52" i="18"/>
  <c r="L34" i="18"/>
  <c r="AF16" i="18"/>
  <c r="AZ34" i="18"/>
  <c r="V52" i="18"/>
  <c r="L52" i="18"/>
  <c r="AP70" i="18"/>
  <c r="AD62" i="18"/>
  <c r="T80" i="18"/>
  <c r="AN8" i="18"/>
  <c r="T62" i="18"/>
  <c r="T44" i="18"/>
  <c r="AD80" i="18"/>
  <c r="T26" i="18"/>
  <c r="T8" i="18"/>
  <c r="J44" i="18"/>
  <c r="AX62" i="18"/>
  <c r="AX44" i="18"/>
  <c r="J8" i="18"/>
  <c r="AN26" i="18"/>
  <c r="AD26" i="18"/>
  <c r="AD44" i="18"/>
  <c r="AN44" i="18"/>
  <c r="AD8" i="18"/>
  <c r="J62" i="18"/>
  <c r="J26" i="18"/>
  <c r="AN80" i="18"/>
  <c r="AX80" i="18"/>
  <c r="AX26" i="18"/>
  <c r="J80" i="18"/>
  <c r="AN62" i="18"/>
  <c r="AX8" i="18"/>
  <c r="T18" i="18"/>
  <c r="AN18" i="18"/>
  <c r="J90" i="18"/>
  <c r="AD90" i="18"/>
  <c r="AX18" i="18"/>
  <c r="AN72" i="18"/>
  <c r="T90" i="18"/>
  <c r="AD18" i="18"/>
  <c r="AD36" i="18"/>
  <c r="AX72" i="18"/>
  <c r="AX54" i="18"/>
  <c r="T36" i="18"/>
  <c r="AN36" i="18"/>
  <c r="AD72" i="18"/>
  <c r="J54" i="18"/>
  <c r="AD54" i="18"/>
  <c r="J72" i="18"/>
  <c r="J18" i="18"/>
  <c r="AN90" i="18"/>
  <c r="J36" i="18"/>
  <c r="T72" i="18"/>
  <c r="AX36" i="18"/>
  <c r="AX90" i="18"/>
  <c r="T54" i="18"/>
  <c r="V42" i="18"/>
  <c r="V60" i="18"/>
  <c r="AP42" i="18"/>
  <c r="V6" i="18"/>
  <c r="V24" i="18"/>
  <c r="AF6" i="18"/>
  <c r="AZ6" i="18"/>
  <c r="AZ24" i="18"/>
  <c r="AF42" i="18"/>
  <c r="AF24" i="18"/>
  <c r="L78" i="18"/>
  <c r="AP60" i="18"/>
  <c r="AP24" i="18"/>
  <c r="L42" i="18"/>
  <c r="AP78" i="18"/>
  <c r="AZ42" i="18"/>
  <c r="AZ60" i="18"/>
  <c r="AZ78" i="18"/>
  <c r="L24" i="18"/>
  <c r="L60" i="18"/>
  <c r="AP6" i="18"/>
  <c r="V78" i="18"/>
  <c r="AF78" i="18"/>
  <c r="AF60" i="18"/>
  <c r="AN64" i="18"/>
  <c r="T10" i="18"/>
  <c r="AX28" i="18"/>
  <c r="AD82" i="18"/>
  <c r="T82" i="18"/>
  <c r="J82" i="18"/>
  <c r="T64" i="18"/>
  <c r="J28" i="18"/>
  <c r="T46" i="18"/>
  <c r="AN82" i="18"/>
  <c r="AD64" i="18"/>
  <c r="AN10" i="18"/>
  <c r="AX46" i="18"/>
  <c r="AD46" i="18"/>
  <c r="AD10" i="18"/>
  <c r="J64" i="18"/>
  <c r="T28" i="18"/>
  <c r="AX82" i="18"/>
  <c r="AX64" i="18"/>
  <c r="AN28" i="18"/>
  <c r="AX10" i="18"/>
  <c r="J46" i="18"/>
  <c r="AN46" i="18"/>
  <c r="AD28" i="18"/>
  <c r="J10" i="18"/>
  <c r="AZ66" i="18"/>
  <c r="AP66" i="18"/>
  <c r="L84" i="18"/>
  <c r="L30" i="18"/>
  <c r="AZ30" i="18"/>
  <c r="V84" i="18"/>
  <c r="L48" i="18"/>
  <c r="AP84" i="18"/>
  <c r="V48" i="18"/>
  <c r="L12" i="18"/>
  <c r="AP48" i="18"/>
  <c r="V12" i="18"/>
  <c r="V66" i="18"/>
  <c r="AP12" i="18"/>
  <c r="AZ48" i="18"/>
  <c r="AF66" i="18"/>
  <c r="AF12" i="18"/>
  <c r="AZ84" i="18"/>
  <c r="AF30" i="18"/>
  <c r="V30" i="18"/>
  <c r="AF48" i="18"/>
  <c r="AZ12" i="18"/>
  <c r="AP30" i="18"/>
  <c r="L66" i="18"/>
  <c r="AV12" i="18"/>
  <c r="AL30" i="18"/>
  <c r="R12" i="18"/>
  <c r="AL66" i="18"/>
  <c r="AB48" i="18"/>
  <c r="AB30" i="18"/>
  <c r="BF84" i="18"/>
  <c r="R84" i="18"/>
  <c r="R30" i="18"/>
  <c r="BF48" i="18"/>
  <c r="R66" i="18"/>
  <c r="AL12" i="18"/>
  <c r="BF66" i="18"/>
  <c r="BF12" i="18"/>
  <c r="AB84" i="18"/>
  <c r="R48" i="18"/>
  <c r="BF30" i="18"/>
  <c r="AV66" i="18"/>
  <c r="AB66" i="18"/>
  <c r="AL84" i="18"/>
  <c r="AB12" i="18"/>
  <c r="AL48" i="18"/>
  <c r="AV84" i="18"/>
  <c r="AV30" i="18"/>
  <c r="BF10" i="18"/>
  <c r="BF82" i="18"/>
  <c r="AV64" i="18"/>
  <c r="BF64" i="18"/>
  <c r="AV10" i="18"/>
  <c r="AB28" i="18"/>
  <c r="AV28" i="18"/>
  <c r="AB10" i="18"/>
  <c r="AL28" i="18"/>
  <c r="AB82" i="18"/>
  <c r="R64" i="18"/>
  <c r="R82" i="18"/>
  <c r="AB46" i="18"/>
  <c r="R28" i="18"/>
  <c r="R46" i="18"/>
  <c r="BF28" i="18"/>
  <c r="AV46" i="18"/>
  <c r="R10" i="18"/>
  <c r="BF46" i="18"/>
  <c r="AL82" i="18"/>
  <c r="AL46" i="18"/>
  <c r="AB64" i="18"/>
  <c r="AL64" i="18"/>
  <c r="AL10" i="18"/>
  <c r="AV82" i="18"/>
  <c r="T38" i="18"/>
  <c r="AX92" i="18"/>
  <c r="J38" i="18"/>
  <c r="AX20" i="18"/>
  <c r="AX74" i="18"/>
  <c r="T20" i="18"/>
  <c r="AX38" i="18"/>
  <c r="AD74" i="18"/>
  <c r="AD92" i="18"/>
  <c r="AD56" i="18"/>
  <c r="AN92" i="18"/>
  <c r="AD38" i="18"/>
  <c r="T56" i="18"/>
  <c r="T92" i="18"/>
  <c r="AD20" i="18"/>
  <c r="AX56" i="18"/>
  <c r="J56" i="18"/>
  <c r="J92" i="18"/>
  <c r="AN20" i="18"/>
  <c r="J20" i="18"/>
  <c r="AN38" i="18"/>
  <c r="AN74" i="18"/>
  <c r="J74" i="18"/>
  <c r="T74" i="18"/>
  <c r="P29" i="1"/>
  <c r="AD14" i="18"/>
  <c r="AX86" i="18"/>
  <c r="AX68" i="18"/>
  <c r="AN86" i="18"/>
  <c r="J50" i="18"/>
  <c r="T68" i="18"/>
  <c r="AN32" i="18"/>
  <c r="AN50" i="18"/>
  <c r="AN14" i="18"/>
  <c r="AX50" i="18"/>
  <c r="T86" i="18"/>
  <c r="J86" i="18"/>
  <c r="AX14" i="18"/>
  <c r="AX32" i="18"/>
  <c r="J68" i="18"/>
  <c r="J32" i="18"/>
  <c r="T32" i="18"/>
  <c r="AD86" i="18"/>
  <c r="AD50" i="18"/>
  <c r="AD68" i="18"/>
  <c r="AN68" i="18"/>
  <c r="T14" i="18"/>
  <c r="J14" i="18"/>
  <c r="T50" i="18"/>
  <c r="AH30" i="18"/>
  <c r="N12" i="18"/>
  <c r="AH84" i="18"/>
  <c r="AR66" i="18"/>
  <c r="AR84" i="18"/>
  <c r="BB12" i="18"/>
  <c r="BB66" i="18"/>
  <c r="X84" i="18"/>
  <c r="AH48" i="18"/>
  <c r="BB48" i="18"/>
  <c r="X48" i="18"/>
  <c r="X66" i="18"/>
  <c r="X12" i="18"/>
  <c r="X30" i="18"/>
  <c r="N66" i="18"/>
  <c r="AR30" i="18"/>
  <c r="N84" i="18"/>
  <c r="N30" i="18"/>
  <c r="AH12" i="18"/>
  <c r="AR48" i="18"/>
  <c r="AR12" i="18"/>
  <c r="BB30" i="18"/>
  <c r="BB84" i="18"/>
  <c r="N48" i="18"/>
  <c r="AZ90" i="18"/>
  <c r="AP90" i="18"/>
  <c r="V54" i="18"/>
  <c r="L72" i="18"/>
  <c r="AZ54" i="18"/>
  <c r="AP54" i="18"/>
  <c r="L18" i="18"/>
  <c r="AZ18" i="18"/>
  <c r="AP18" i="18"/>
  <c r="L54" i="18"/>
  <c r="AP72" i="18"/>
  <c r="V72" i="18"/>
  <c r="AP36" i="18"/>
  <c r="AF54" i="18"/>
  <c r="AF36" i="18"/>
  <c r="AF90" i="18"/>
  <c r="V90" i="18"/>
  <c r="L90" i="18"/>
  <c r="AZ72" i="18"/>
  <c r="AF18" i="18"/>
  <c r="V18" i="18"/>
  <c r="AZ36" i="18"/>
  <c r="V36" i="18"/>
  <c r="L36" i="18"/>
  <c r="AN52" i="18"/>
  <c r="AD34" i="18"/>
  <c r="AD88" i="18"/>
  <c r="T52" i="18"/>
  <c r="T70" i="18"/>
  <c r="AD52" i="18"/>
  <c r="T16" i="18"/>
  <c r="T34" i="18"/>
  <c r="AD70" i="18"/>
  <c r="AX52" i="18"/>
  <c r="AX70" i="18"/>
  <c r="AN16" i="18"/>
  <c r="AN88" i="18"/>
  <c r="AD16" i="18"/>
  <c r="T88" i="18"/>
  <c r="AX34" i="18"/>
  <c r="J70" i="18"/>
  <c r="AN70" i="18"/>
  <c r="J52" i="18"/>
  <c r="J34" i="18"/>
  <c r="AX16" i="18"/>
  <c r="AX88" i="18"/>
  <c r="AN34" i="18"/>
  <c r="J16" i="18"/>
  <c r="BF16" i="18"/>
  <c r="AL34" i="18"/>
  <c r="AB70" i="18"/>
  <c r="AB52" i="18"/>
  <c r="AL52" i="18"/>
  <c r="R88" i="18"/>
  <c r="BF70" i="18"/>
  <c r="AB16" i="18"/>
  <c r="BF88" i="18"/>
  <c r="BF52" i="18"/>
  <c r="AV16" i="18"/>
  <c r="AB34" i="18"/>
  <c r="AV52" i="18"/>
  <c r="AV88" i="18"/>
  <c r="AV70" i="18"/>
  <c r="R70" i="18"/>
  <c r="R16" i="18"/>
  <c r="BF34" i="18"/>
  <c r="R34" i="18"/>
  <c r="AV34" i="18"/>
  <c r="AB88" i="18"/>
  <c r="AL88" i="18"/>
  <c r="AL16" i="18"/>
  <c r="R52" i="18"/>
  <c r="BB50" i="18"/>
  <c r="AH32" i="18"/>
  <c r="AH86" i="18"/>
  <c r="AH68" i="18"/>
  <c r="X68" i="18"/>
  <c r="AH14" i="18"/>
  <c r="X86" i="18"/>
  <c r="BB32" i="18"/>
  <c r="N86" i="18"/>
  <c r="BB68" i="18"/>
  <c r="AR68" i="18"/>
  <c r="X14" i="18"/>
  <c r="N50" i="18"/>
  <c r="X32" i="18"/>
  <c r="AR86" i="18"/>
  <c r="BB14" i="18"/>
  <c r="N14" i="18"/>
  <c r="AR32" i="18"/>
  <c r="AH50" i="18"/>
  <c r="N68" i="18"/>
  <c r="BB86" i="18"/>
  <c r="AR50" i="18"/>
  <c r="N32" i="18"/>
  <c r="AR14" i="18"/>
  <c r="AH54" i="18"/>
  <c r="BB72" i="18"/>
  <c r="AR36" i="18"/>
  <c r="N18" i="18"/>
  <c r="N72" i="18"/>
  <c r="AR90" i="18"/>
  <c r="X54" i="18"/>
  <c r="N54" i="18"/>
  <c r="AR54" i="18"/>
  <c r="N90" i="18"/>
  <c r="AR18" i="18"/>
  <c r="BB90" i="18"/>
  <c r="AR72" i="18"/>
  <c r="X36" i="18"/>
  <c r="BB36" i="18"/>
  <c r="AH90" i="18"/>
  <c r="X72" i="18"/>
  <c r="N36" i="18"/>
  <c r="X90" i="18"/>
  <c r="X18" i="18"/>
  <c r="BB18" i="18"/>
  <c r="AH18" i="18"/>
  <c r="AH36" i="18"/>
  <c r="BB54" i="18"/>
  <c r="AV72" i="18"/>
  <c r="AL18" i="18"/>
  <c r="R54" i="18"/>
  <c r="BF36" i="18"/>
  <c r="AL72" i="18"/>
  <c r="AB18" i="18"/>
  <c r="BF90" i="18"/>
  <c r="AV36" i="18"/>
  <c r="AB72" i="18"/>
  <c r="AV90" i="18"/>
  <c r="AL36" i="18"/>
  <c r="R72" i="18"/>
  <c r="BF72" i="18"/>
  <c r="AB54" i="18"/>
  <c r="BF54" i="18"/>
  <c r="AL90" i="18"/>
  <c r="AB36" i="18"/>
  <c r="R18" i="18"/>
  <c r="AV54" i="18"/>
  <c r="AB90" i="18"/>
  <c r="R36" i="18"/>
  <c r="BF18" i="18"/>
  <c r="R90" i="18"/>
  <c r="AV18" i="18"/>
  <c r="Q29" i="1"/>
  <c r="J6" i="18"/>
  <c r="Q7" i="1"/>
  <c r="P7" i="1"/>
  <c r="P23" i="1"/>
  <c r="Q23" i="1"/>
  <c r="Q44" i="1"/>
  <c r="P44" i="1"/>
  <c r="P41" i="1"/>
  <c r="Q41" i="1"/>
  <c r="Q16" i="1"/>
  <c r="P16" i="1"/>
  <c r="Q38" i="1"/>
  <c r="P38" i="1"/>
  <c r="L6" i="18"/>
  <c r="P13" i="1"/>
  <c r="Q13" i="1"/>
  <c r="P35" i="1"/>
  <c r="Q35" i="1"/>
  <c r="P10" i="1"/>
  <c r="Q10" i="1"/>
  <c r="P20" i="1"/>
  <c r="Q20" i="1"/>
  <c r="P26" i="1"/>
  <c r="Q26" i="1"/>
  <c r="P32" i="1"/>
  <c r="Q32" i="1"/>
  <c r="S173" i="19" l="1"/>
  <c r="P41" i="19"/>
  <c r="J129" i="19"/>
  <c r="S217" i="19"/>
  <c r="S129" i="19"/>
  <c r="M217" i="19"/>
  <c r="J85" i="19"/>
  <c r="V217" i="19"/>
  <c r="S85" i="19"/>
  <c r="M173" i="19"/>
  <c r="V173" i="19"/>
  <c r="S41" i="19"/>
  <c r="M129" i="19"/>
  <c r="J173" i="19"/>
  <c r="V129" i="19"/>
  <c r="P217" i="19"/>
  <c r="M85" i="19"/>
  <c r="V85" i="19"/>
  <c r="P173" i="19"/>
  <c r="M41" i="19"/>
  <c r="V41" i="19"/>
  <c r="P129" i="19"/>
  <c r="J217" i="19"/>
  <c r="J41" i="19"/>
  <c r="P85" i="19"/>
  <c r="M40" i="19"/>
  <c r="V40" i="19"/>
  <c r="J216" i="19"/>
  <c r="S216" i="19"/>
  <c r="J172" i="19"/>
  <c r="S172" i="19"/>
  <c r="J128" i="19"/>
  <c r="S128" i="19"/>
  <c r="J84" i="19"/>
  <c r="S84" i="19"/>
  <c r="S40" i="19"/>
  <c r="J40" i="19"/>
  <c r="P216" i="19"/>
  <c r="P172" i="19"/>
  <c r="V172" i="19"/>
  <c r="P128" i="19"/>
  <c r="P84" i="19"/>
  <c r="V84" i="19"/>
  <c r="P40" i="19"/>
  <c r="M128" i="19"/>
  <c r="M84" i="19"/>
  <c r="M216" i="19"/>
  <c r="V216" i="19"/>
  <c r="M172" i="19"/>
  <c r="V128" i="19"/>
  <c r="J7" i="19"/>
  <c r="J6" i="19" l="1"/>
  <c r="K6" i="19"/>
  <c r="AD66" i="18" l="1"/>
  <c r="AF84" i="18" l="1"/>
  <c r="AH66" i="18" l="1"/>
  <c r="AT48" i="18" l="1"/>
  <c r="AV48" i="18" l="1"/>
  <c r="AD32" i="18" l="1"/>
  <c r="V50" i="18" l="1"/>
  <c r="X50" i="18" l="1"/>
  <c r="Z50" i="18" l="1"/>
  <c r="AL50" i="18" l="1"/>
  <c r="J88" i="18" l="1"/>
  <c r="AP34" i="18" l="1"/>
  <c r="N70" i="18" l="1"/>
  <c r="Z70" i="18" l="1"/>
  <c r="A35" i="1" l="1"/>
  <c r="A38" i="1" s="1"/>
  <c r="A41" i="1" s="1"/>
  <c r="A44" i="1" s="1"/>
  <c r="AL70" i="18"/>
  <c r="AN54" i="18" l="1"/>
  <c r="AF72" i="18" l="1"/>
  <c r="AH72" i="18" l="1"/>
  <c r="AJ54" i="18" l="1"/>
  <c r="AL54" i="18" l="1"/>
  <c r="AN56" i="18" l="1"/>
  <c r="AF38" i="18" l="1"/>
  <c r="AH56" i="18" l="1"/>
  <c r="AT56" i="18" l="1"/>
  <c r="AV56" i="18" l="1"/>
  <c r="AN76" i="18" l="1"/>
  <c r="AF76" i="18" l="1"/>
</calcChain>
</file>

<file path=xl/sharedStrings.xml><?xml version="1.0" encoding="utf-8"?>
<sst xmlns="http://schemas.openxmlformats.org/spreadsheetml/2006/main" count="387" uniqueCount="270">
  <si>
    <t xml:space="preserve">Referencia </t>
  </si>
  <si>
    <t>Descripción del Riesgo</t>
  </si>
  <si>
    <t>Impacto</t>
  </si>
  <si>
    <t>Causa Inmediata</t>
  </si>
  <si>
    <t>Probabilidad</t>
  </si>
  <si>
    <t>%</t>
  </si>
  <si>
    <t>Alta</t>
  </si>
  <si>
    <t>Mayor</t>
  </si>
  <si>
    <t>Manual</t>
  </si>
  <si>
    <t>Automático</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</si>
  <si>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</si>
  <si>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</si>
  <si>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</si>
  <si>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</si>
  <si>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</si>
  <si>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</si>
  <si>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</si>
  <si>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</si>
  <si>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</si>
  <si>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</si>
  <si>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</si>
  <si>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</si>
  <si>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</si>
  <si>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</si>
  <si>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</si>
  <si>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</si>
  <si>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Tratamiento</t>
  </si>
  <si>
    <t>Reducir</t>
  </si>
  <si>
    <t>Aceptar</t>
  </si>
  <si>
    <t>Evitar</t>
  </si>
  <si>
    <t>Probabilidad Inherente</t>
  </si>
  <si>
    <t>Estado</t>
  </si>
  <si>
    <t>Finalizado</t>
  </si>
  <si>
    <t>En curso</t>
  </si>
  <si>
    <t>Causa Raíz</t>
  </si>
  <si>
    <t>Impacto 
Inherente</t>
  </si>
  <si>
    <t>Zona de Riesgo Inherente</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</si>
  <si>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</si>
  <si>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</si>
  <si>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</si>
  <si>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</si>
  <si>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</si>
  <si>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</si>
  <si>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</si>
  <si>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</si>
  <si>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</si>
  <si>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</si>
  <si>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</si>
  <si>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</si>
  <si>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</si>
  <si>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</si>
  <si>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</si>
  <si>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</si>
  <si>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</si>
  <si>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</si>
  <si>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</si>
  <si>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</si>
  <si>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</si>
  <si>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</si>
  <si>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</si>
  <si>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</si>
  <si>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</si>
  <si>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</si>
  <si>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</si>
  <si>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</si>
  <si>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</si>
  <si>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</si>
  <si>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</si>
  <si>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</si>
  <si>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</si>
  <si>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</si>
  <si>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</si>
  <si>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</si>
  <si>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</si>
  <si>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</si>
  <si>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</si>
  <si>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</si>
  <si>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</si>
  <si>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</si>
  <si>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</si>
  <si>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</si>
  <si>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</si>
  <si>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</si>
  <si>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</si>
  <si>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</si>
  <si>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</si>
  <si>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</si>
  <si>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</si>
  <si>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</si>
  <si>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</si>
  <si>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</si>
  <si>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</si>
  <si>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</si>
  <si>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</si>
  <si>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</si>
  <si>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</si>
  <si>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</si>
  <si>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</si>
  <si>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</si>
  <si>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</si>
  <si>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</si>
  <si>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</si>
  <si>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</si>
  <si>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</si>
  <si>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</si>
  <si>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</si>
  <si>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</si>
  <si>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</si>
  <si>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</si>
  <si>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</si>
  <si>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</si>
  <si>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</si>
  <si>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</si>
  <si>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</si>
  <si>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</si>
  <si>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</si>
  <si>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</si>
  <si>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Identificación del riesgo</t>
  </si>
  <si>
    <t>Análisis del riesgo inherente</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</si>
  <si>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</si>
  <si>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</si>
  <si>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</si>
  <si>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</si>
  <si>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</si>
  <si>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</si>
  <si>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</si>
  <si>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</si>
  <si>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</si>
  <si>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</si>
  <si>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</si>
  <si>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</si>
  <si>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</si>
  <si>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</si>
  <si>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</si>
  <si>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</si>
  <si>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</si>
  <si>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</si>
  <si>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</si>
  <si>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</si>
  <si>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</si>
  <si>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</si>
  <si>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</si>
  <si>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</si>
  <si>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</si>
  <si>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</si>
  <si>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</si>
  <si>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</si>
  <si>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</si>
  <si>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</si>
  <si>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</si>
  <si>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</si>
  <si>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</si>
  <si>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</si>
  <si>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</si>
  <si>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</si>
  <si>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</si>
  <si>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</si>
  <si>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</si>
  <si>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</si>
  <si>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</si>
  <si>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</si>
  <si>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</si>
  <si>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</si>
  <si>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</si>
  <si>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</si>
  <si>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</si>
  <si>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</si>
  <si>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</si>
  <si>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</si>
  <si>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</si>
  <si>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</si>
  <si>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</si>
  <si>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</si>
  <si>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</si>
  <si>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</si>
  <si>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</si>
  <si>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</si>
  <si>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</si>
  <si>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</si>
  <si>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</si>
  <si>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Desconocimiento en el adecuado manejo de la información confidencial.</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</si>
  <si>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</si>
  <si>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</si>
  <si>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</si>
  <si>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</si>
  <si>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</si>
  <si>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</si>
  <si>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</si>
  <si>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</si>
  <si>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</si>
  <si>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</si>
  <si>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</si>
  <si>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</si>
  <si>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</si>
  <si>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</si>
  <si>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Bajos niveles de agregación de valor para mejorar las operaciones en los procesos de gobierno, riesgos y control.</t>
  </si>
  <si>
    <t>Concentración de poder.</t>
  </si>
  <si>
    <t>Excesiva discrecionalidad.</t>
  </si>
  <si>
    <t xml:space="preserve">Manipulación indebida de documentos precontractuales. </t>
  </si>
  <si>
    <t>Alteración de la información financiera.</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</si>
  <si>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</si>
  <si>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</si>
  <si>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</si>
  <si>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</si>
  <si>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</si>
  <si>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</si>
  <si>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</si>
  <si>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</si>
  <si>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</si>
  <si>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</si>
  <si>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</si>
  <si>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</si>
  <si>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</si>
  <si>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</si>
  <si>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Debilidad en la aplicación de controles a las operaciones financieras.</t>
  </si>
  <si>
    <t>Posibilidad de que, por acción u omisión, se use el poder para manipular de manera indebida los procesos judiciales para favorecer un interés particular.</t>
  </si>
  <si>
    <t>Posibilidad de que por acción, omisión o abuso de poder, se profieran decisiones a favor o en contra de los sujetos procesales en beneficio propio o de terceros.</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</si>
  <si>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</si>
  <si>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</si>
  <si>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</si>
  <si>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</si>
  <si>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</si>
  <si>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</si>
  <si>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</si>
  <si>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</si>
  <si>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</si>
  <si>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</si>
  <si>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</si>
  <si>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</si>
  <si>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</si>
  <si>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</si>
  <si>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</si>
  <si>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</si>
  <si>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</si>
  <si>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</si>
  <si>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</si>
  <si>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</si>
  <si>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</si>
  <si>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</si>
  <si>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</si>
  <si>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</si>
  <si>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</si>
  <si>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</si>
  <si>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</si>
  <si>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Gestión de Servicios Logísticos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</si>
  <si>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</si>
  <si>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</si>
  <si>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Amiguismo Fenecimiento o recepción de dádivas, Incumplimiento del código de ética.</t>
  </si>
  <si>
    <t>Posibilidad de que, por acción u omisión, se use el poder para la destinación de Recursos Públicos de forma indebida en favor de un privado o tercero.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</si>
  <si>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</si>
  <si>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</si>
  <si>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</si>
  <si>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</si>
  <si>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</si>
  <si>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</si>
  <si>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</si>
  <si>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</si>
  <si>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</si>
  <si>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</si>
  <si>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</si>
  <si>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</si>
  <si>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</si>
  <si>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</si>
  <si>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 Desconocimiento en el tratamiento de la información sensible de la Renobo.
- Conflicto de intereses.</t>
  </si>
  <si>
    <r>
      <t>Posibilidad de que por acción u omisión se favorezca a un tercero, con las condiciones o requisitos exigidos para su participación en los procesos de comercialización</t>
    </r>
    <r>
      <rPr>
        <sz val="10"/>
        <color rgb="FFFF0000"/>
        <rFont val="Arial Narrow"/>
        <family val="2"/>
      </rPr>
      <t>.</t>
    </r>
  </si>
  <si>
    <t>Posibilidad de que por acción u omisión, haya afectación reputacional por ocultamiento o manipulación de información por parte de quien desarrolla el trabajo de auditoría, para favorecimiento propio o de un tercero.</t>
  </si>
  <si>
    <t>Amiguismo.</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</si>
  <si>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</si>
  <si>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</si>
  <si>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Mapa Riesgos de Corrupción Empresa de Renovación y Desarrollo Urbano de Bogotá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</si>
</sst>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9900"/>
        <bgColor indexed="64"/>
      </patternFill>
    </fill>
    <fill>
      <patternFill patternType="solid">
        <fgColor theme="9" tint="-0.249977111117893"/>
        <bgColor indexed="64"/>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bottom/>
      <diagonal/>
    </border>
    <border>
      <left/>
      <right style="medium">
        <color theme="0"/>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s>
  <cellStyleXfs count="4">
    <xf numFmtId="0" fontId="0" fillId="0" borderId="0"/>
    <xf numFmtId="0" fontId="45" fillId="0" borderId="0"/>
    <xf numFmtId="0" fontId="46" fillId="0" borderId="0"/>
    <xf numFmtId="0" fontId="5" fillId="0" borderId="0"/>
  </cellStyleXfs>
  <cellXfs count="41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4" fillId="0" borderId="0" xfId="0" applyFont="1"/>
    <xf numFmtId="0" fontId="13" fillId="0" borderId="0" xfId="0" applyFont="1"/>
    <xf numFmtId="0" fontId="1" fillId="3" borderId="0" xfId="0" applyFont="1" applyFill="1" applyAlignment="1">
      <alignment horizontal="center"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2"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11"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1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11"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0" fillId="3" borderId="0" xfId="0" applyFill="1"/>
    <xf numFmtId="0" fontId="47" fillId="3" borderId="43" xfId="1" applyFont="1" applyFill="1" applyBorder="1"/>
    <xf numFmtId="0" fontId="47" fillId="3" borderId="44" xfId="1" applyFont="1" applyFill="1" applyBorder="1"/>
    <xf numFmtId="0" fontId="47" fillId="3" borderId="45" xfId="1" applyFont="1" applyFill="1" applyBorder="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26" xfId="0" applyFont="1" applyFill="1" applyBorder="1" applyAlignment="1">
      <alignment horizontal="center" vertical="center" wrapText="1" readingOrder="1"/>
    </xf>
    <xf numFmtId="0" fontId="36" fillId="3" borderId="26" xfId="0" applyFont="1" applyFill="1" applyBorder="1" applyAlignment="1">
      <alignment horizontal="justify" vertical="center" wrapText="1" readingOrder="1"/>
    </xf>
    <xf numFmtId="9" fontId="35" fillId="3" borderId="35" xfId="0" applyNumberFormat="1" applyFont="1" applyFill="1" applyBorder="1" applyAlignment="1">
      <alignment horizontal="center" vertical="center" wrapText="1" readingOrder="1"/>
    </xf>
    <xf numFmtId="0" fontId="35" fillId="3" borderId="25" xfId="0" applyFont="1" applyFill="1" applyBorder="1" applyAlignment="1">
      <alignment horizontal="center" vertical="center" wrapText="1" readingOrder="1"/>
    </xf>
    <xf numFmtId="0" fontId="36" fillId="3" borderId="25" xfId="0" applyFont="1" applyFill="1" applyBorder="1" applyAlignment="1">
      <alignment horizontal="justify" vertical="center" wrapText="1" readingOrder="1"/>
    </xf>
    <xf numFmtId="9" fontId="35" fillId="3" borderId="30" xfId="0" applyNumberFormat="1" applyFont="1" applyFill="1" applyBorder="1" applyAlignment="1">
      <alignment horizontal="center" vertical="center" wrapText="1" readingOrder="1"/>
    </xf>
    <xf numFmtId="0" fontId="36" fillId="3" borderId="30" xfId="0" applyFont="1" applyFill="1" applyBorder="1" applyAlignment="1">
      <alignment horizontal="center" vertical="center" wrapText="1" readingOrder="1"/>
    </xf>
    <xf numFmtId="0" fontId="35" fillId="3" borderId="32" xfId="0" applyFont="1" applyFill="1" applyBorder="1" applyAlignment="1">
      <alignment horizontal="center" vertical="center" wrapText="1" readingOrder="1"/>
    </xf>
    <xf numFmtId="0" fontId="36" fillId="3" borderId="32" xfId="0" applyFont="1" applyFill="1" applyBorder="1" applyAlignment="1">
      <alignment horizontal="justify" vertical="center" wrapText="1" readingOrder="1"/>
    </xf>
    <xf numFmtId="0" fontId="36" fillId="3" borderId="33" xfId="0" applyFont="1" applyFill="1" applyBorder="1" applyAlignment="1">
      <alignment horizontal="center" vertical="center" wrapText="1" readingOrder="1"/>
    </xf>
    <xf numFmtId="0" fontId="44" fillId="3" borderId="0" xfId="0" applyFont="1" applyFill="1"/>
    <xf numFmtId="0" fontId="35" fillId="15" borderId="37" xfId="0" applyFont="1" applyFill="1" applyBorder="1" applyAlignment="1">
      <alignment horizontal="center" vertical="center" wrapText="1" readingOrder="1"/>
    </xf>
    <xf numFmtId="0" fontId="35" fillId="15" borderId="38" xfId="0" applyFont="1" applyFill="1" applyBorder="1" applyAlignment="1">
      <alignment horizontal="center" vertical="center" wrapText="1" readingOrder="1"/>
    </xf>
    <xf numFmtId="0" fontId="13" fillId="3" borderId="0" xfId="0" applyFont="1" applyFill="1"/>
    <xf numFmtId="0" fontId="29"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47" fillId="3" borderId="14" xfId="1"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1" applyFont="1" applyFill="1"/>
    <xf numFmtId="0" fontId="47" fillId="3" borderId="15" xfId="1" applyFont="1" applyFill="1" applyBorder="1"/>
    <xf numFmtId="0" fontId="47" fillId="3" borderId="16" xfId="1" applyFont="1" applyFill="1" applyBorder="1"/>
    <xf numFmtId="0" fontId="47" fillId="3" borderId="18" xfId="1" applyFont="1" applyFill="1" applyBorder="1"/>
    <xf numFmtId="0" fontId="47" fillId="3" borderId="17" xfId="1" applyFont="1" applyFill="1" applyBorder="1"/>
    <xf numFmtId="0" fontId="51" fillId="3" borderId="0" xfId="1" applyFont="1" applyFill="1" applyAlignment="1">
      <alignment horizontal="left" vertical="center" wrapText="1"/>
    </xf>
    <xf numFmtId="0" fontId="47" fillId="3" borderId="0" xfId="1" applyFont="1" applyFill="1" applyAlignment="1">
      <alignment horizontal="left" vertical="center" wrapText="1"/>
    </xf>
    <xf numFmtId="0" fontId="47" fillId="3" borderId="0" xfId="1" quotePrefix="1" applyFont="1" applyFill="1" applyAlignment="1">
      <alignment horizontal="left" vertical="center" wrapText="1"/>
    </xf>
    <xf numFmtId="0" fontId="49" fillId="3" borderId="14" xfId="1" quotePrefix="1" applyFont="1" applyFill="1" applyBorder="1" applyAlignment="1">
      <alignment horizontal="left" vertical="top" wrapText="1"/>
    </xf>
    <xf numFmtId="0" fontId="50" fillId="3" borderId="0" xfId="1" quotePrefix="1" applyFont="1" applyFill="1" applyAlignment="1">
      <alignment horizontal="left" vertical="top" wrapText="1"/>
    </xf>
    <xf numFmtId="0" fontId="50" fillId="3" borderId="15" xfId="1" quotePrefix="1" applyFont="1" applyFill="1" applyBorder="1" applyAlignment="1">
      <alignment horizontal="left" vertical="top" wrapText="1"/>
    </xf>
    <xf numFmtId="0" fontId="1" fillId="0" borderId="6" xfId="0" applyFont="1" applyBorder="1" applyAlignment="1">
      <alignment horizontal="center" vertical="center"/>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6" fillId="0" borderId="0" xfId="0" applyFont="1" applyAlignment="1">
      <alignment vertical="center"/>
    </xf>
    <xf numFmtId="0" fontId="4" fillId="0" borderId="0" xfId="0" applyFont="1" applyAlignment="1">
      <alignment horizontal="center" vertical="center"/>
    </xf>
    <xf numFmtId="0" fontId="18" fillId="12" borderId="12" xfId="0" applyFont="1" applyFill="1" applyBorder="1" applyAlignment="1" applyProtection="1">
      <alignment horizontal="center" vertical="center" wrapText="1" readingOrder="1"/>
      <protection hidden="1"/>
    </xf>
    <xf numFmtId="0" fontId="18" fillId="12" borderId="19" xfId="0" applyFont="1" applyFill="1" applyBorder="1" applyAlignment="1" applyProtection="1">
      <alignment horizontal="center" vertical="center" wrapText="1" readingOrder="1"/>
      <protection hidden="1"/>
    </xf>
    <xf numFmtId="0" fontId="18" fillId="12" borderId="13" xfId="0" applyFont="1" applyFill="1" applyBorder="1" applyAlignment="1" applyProtection="1">
      <alignment horizontal="center" vertical="center" wrapText="1" readingOrder="1"/>
      <protection hidden="1"/>
    </xf>
    <xf numFmtId="0" fontId="18" fillId="12" borderId="14" xfId="0" applyFont="1" applyFill="1" applyBorder="1" applyAlignment="1" applyProtection="1">
      <alignment horizontal="center" vertical="center" wrapText="1" readingOrder="1"/>
      <protection hidden="1"/>
    </xf>
    <xf numFmtId="0" fontId="18" fillId="12" borderId="15" xfId="0" applyFont="1" applyFill="1" applyBorder="1" applyAlignment="1" applyProtection="1">
      <alignment horizontal="center" vertical="center" wrapText="1" readingOrder="1"/>
      <protection hidden="1"/>
    </xf>
    <xf numFmtId="0" fontId="18" fillId="13" borderId="12" xfId="0" applyFont="1" applyFill="1" applyBorder="1" applyAlignment="1" applyProtection="1">
      <alignment horizontal="center" vertical="center" wrapText="1" readingOrder="1"/>
      <protection hidden="1"/>
    </xf>
    <xf numFmtId="0" fontId="18" fillId="13" borderId="19" xfId="0" applyFont="1" applyFill="1" applyBorder="1" applyAlignment="1" applyProtection="1">
      <alignment horizontal="center" vertical="center" wrapText="1" readingOrder="1"/>
      <protection hidden="1"/>
    </xf>
    <xf numFmtId="0" fontId="18" fillId="13" borderId="13" xfId="0" applyFont="1" applyFill="1" applyBorder="1" applyAlignment="1" applyProtection="1">
      <alignment horizontal="center" vertical="center" wrapText="1" readingOrder="1"/>
      <protection hidden="1"/>
    </xf>
    <xf numFmtId="0" fontId="18" fillId="13" borderId="14" xfId="0" applyFont="1" applyFill="1" applyBorder="1" applyAlignment="1" applyProtection="1">
      <alignment horizontal="center" vertical="center" wrapText="1" readingOrder="1"/>
      <protection hidden="1"/>
    </xf>
    <xf numFmtId="0" fontId="18" fillId="13" borderId="15" xfId="0" applyFont="1" applyFill="1" applyBorder="1" applyAlignment="1" applyProtection="1">
      <alignment horizontal="center" vertical="center" wrapText="1" readingOrder="1"/>
      <protection hidden="1"/>
    </xf>
    <xf numFmtId="0" fontId="18" fillId="13" borderId="16" xfId="0" applyFont="1" applyFill="1" applyBorder="1" applyAlignment="1" applyProtection="1">
      <alignment horizontal="center" vertical="center" wrapText="1" readingOrder="1"/>
      <protection hidden="1"/>
    </xf>
    <xf numFmtId="0" fontId="18" fillId="13" borderId="18" xfId="0" applyFont="1" applyFill="1" applyBorder="1" applyAlignment="1" applyProtection="1">
      <alignment horizontal="center" vertical="center" wrapText="1" readingOrder="1"/>
      <protection hidden="1"/>
    </xf>
    <xf numFmtId="0" fontId="18" fillId="13" borderId="17" xfId="0" applyFont="1" applyFill="1" applyBorder="1" applyAlignment="1" applyProtection="1">
      <alignment horizontal="center" vertical="center" wrapText="1" readingOrder="1"/>
      <protection hidden="1"/>
    </xf>
    <xf numFmtId="0" fontId="18" fillId="5" borderId="12" xfId="0" applyFont="1" applyFill="1" applyBorder="1" applyAlignment="1" applyProtection="1">
      <alignment horizontal="center" vertical="center" wrapText="1" readingOrder="1"/>
      <protection hidden="1"/>
    </xf>
    <xf numFmtId="0" fontId="18" fillId="5" borderId="19" xfId="0" applyFont="1" applyFill="1" applyBorder="1" applyAlignment="1" applyProtection="1">
      <alignment horizontal="center" vertical="center" wrapText="1" readingOrder="1"/>
      <protection hidden="1"/>
    </xf>
    <xf numFmtId="0" fontId="18" fillId="5" borderId="13" xfId="0" applyFont="1" applyFill="1" applyBorder="1" applyAlignment="1" applyProtection="1">
      <alignment horizontal="center" vertical="center" wrapText="1" readingOrder="1"/>
      <protection hidden="1"/>
    </xf>
    <xf numFmtId="0" fontId="18" fillId="5" borderId="14" xfId="0" applyFont="1" applyFill="1" applyBorder="1" applyAlignment="1" applyProtection="1">
      <alignment horizontal="center" vertical="center" wrapText="1" readingOrder="1"/>
      <protection hidden="1"/>
    </xf>
    <xf numFmtId="0" fontId="18" fillId="5" borderId="15" xfId="0" applyFont="1" applyFill="1" applyBorder="1" applyAlignment="1" applyProtection="1">
      <alignment horizontal="center" vertical="center" wrapText="1" readingOrder="1"/>
      <protection hidden="1"/>
    </xf>
    <xf numFmtId="0" fontId="18" fillId="5" borderId="16" xfId="0" applyFont="1" applyFill="1" applyBorder="1" applyAlignment="1" applyProtection="1">
      <alignment horizontal="center" vertical="center" wrapText="1" readingOrder="1"/>
      <protection hidden="1"/>
    </xf>
    <xf numFmtId="0" fontId="18" fillId="5" borderId="18" xfId="0" applyFont="1" applyFill="1" applyBorder="1" applyAlignment="1" applyProtection="1">
      <alignment horizontal="center" vertical="center" wrapText="1" readingOrder="1"/>
      <protection hidden="1"/>
    </xf>
    <xf numFmtId="0" fontId="18" fillId="5" borderId="17" xfId="0" applyFont="1" applyFill="1" applyBorder="1" applyAlignment="1" applyProtection="1">
      <alignment horizontal="center" vertical="center" wrapText="1" readingOrder="1"/>
      <protection hidden="1"/>
    </xf>
    <xf numFmtId="0" fontId="18" fillId="12" borderId="16" xfId="0" applyFont="1" applyFill="1" applyBorder="1" applyAlignment="1" applyProtection="1">
      <alignment horizontal="center" vertical="center" wrapText="1" readingOrder="1"/>
      <protection hidden="1"/>
    </xf>
    <xf numFmtId="0" fontId="18" fillId="12" borderId="18" xfId="0" applyFont="1" applyFill="1" applyBorder="1" applyAlignment="1" applyProtection="1">
      <alignment horizontal="center" vertical="center" wrapText="1" readingOrder="1"/>
      <protection hidden="1"/>
    </xf>
    <xf numFmtId="0" fontId="18" fillId="12" borderId="17" xfId="0" applyFont="1" applyFill="1" applyBorder="1" applyAlignment="1" applyProtection="1">
      <alignment horizontal="center" vertical="center" wrapText="1" readingOrder="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0" fontId="18" fillId="11" borderId="0" xfId="0" applyFont="1" applyFill="1" applyBorder="1" applyAlignment="1" applyProtection="1">
      <alignment horizontal="center" vertical="center" wrapText="1" readingOrder="1"/>
      <protection hidden="1"/>
    </xf>
    <xf numFmtId="0" fontId="18" fillId="12" borderId="0" xfId="0" applyFont="1" applyFill="1" applyBorder="1" applyAlignment="1" applyProtection="1">
      <alignment horizontal="center" vertical="center" wrapText="1" readingOrder="1"/>
      <protection hidden="1"/>
    </xf>
    <xf numFmtId="0" fontId="18" fillId="13" borderId="0" xfId="0" applyFont="1" applyFill="1" applyBorder="1" applyAlignment="1" applyProtection="1">
      <alignment horizontal="center" vertical="center" wrapText="1" readingOrder="1"/>
      <protection hidden="1"/>
    </xf>
    <xf numFmtId="0" fontId="18" fillId="5" borderId="0" xfId="0" applyFont="1" applyFill="1" applyBorder="1" applyAlignment="1" applyProtection="1">
      <alignment horizontal="center" vertical="center" wrapText="1" readingOrder="1"/>
      <protection hidden="1"/>
    </xf>
    <xf numFmtId="0" fontId="18" fillId="17" borderId="12" xfId="0" applyFont="1" applyFill="1" applyBorder="1" applyAlignment="1" applyProtection="1">
      <alignment horizontal="center" vertical="center" wrapText="1" readingOrder="1"/>
      <protection hidden="1"/>
    </xf>
    <xf numFmtId="0" fontId="18" fillId="17" borderId="19" xfId="0" applyFont="1" applyFill="1" applyBorder="1" applyAlignment="1" applyProtection="1">
      <alignment horizontal="center" vertical="center" wrapText="1" readingOrder="1"/>
      <protection hidden="1"/>
    </xf>
    <xf numFmtId="0" fontId="18" fillId="17" borderId="13" xfId="0" applyFont="1" applyFill="1" applyBorder="1" applyAlignment="1" applyProtection="1">
      <alignment horizontal="center" vertical="center" wrapText="1" readingOrder="1"/>
      <protection hidden="1"/>
    </xf>
    <xf numFmtId="0" fontId="18" fillId="17" borderId="14" xfId="0" applyFont="1" applyFill="1" applyBorder="1" applyAlignment="1" applyProtection="1">
      <alignment horizontal="center" vertical="center" wrapText="1" readingOrder="1"/>
      <protection hidden="1"/>
    </xf>
    <xf numFmtId="0" fontId="18" fillId="17" borderId="0" xfId="0" applyFont="1" applyFill="1" applyBorder="1" applyAlignment="1" applyProtection="1">
      <alignment horizontal="center" vertical="center" wrapText="1" readingOrder="1"/>
      <protection hidden="1"/>
    </xf>
    <xf numFmtId="0" fontId="18" fillId="17" borderId="15" xfId="0" applyFont="1" applyFill="1" applyBorder="1" applyAlignment="1" applyProtection="1">
      <alignment horizontal="center" vertical="center" wrapText="1" readingOrder="1"/>
      <protection hidden="1"/>
    </xf>
    <xf numFmtId="0" fontId="18" fillId="17" borderId="16" xfId="0" applyFont="1" applyFill="1" applyBorder="1" applyAlignment="1" applyProtection="1">
      <alignment horizontal="center" vertical="center" wrapText="1" readingOrder="1"/>
      <protection hidden="1"/>
    </xf>
    <xf numFmtId="0" fontId="18" fillId="17" borderId="18" xfId="0" applyFont="1" applyFill="1" applyBorder="1" applyAlignment="1" applyProtection="1">
      <alignment horizontal="center" vertical="center" wrapText="1" readingOrder="1"/>
      <protection hidden="1"/>
    </xf>
    <xf numFmtId="0" fontId="18" fillId="17" borderId="17" xfId="0" applyFont="1" applyFill="1" applyBorder="1" applyAlignment="1" applyProtection="1">
      <alignment horizontal="center" vertical="center" wrapText="1" readingOrder="1"/>
      <protection hidden="1"/>
    </xf>
    <xf numFmtId="0" fontId="53" fillId="3" borderId="56" xfId="1" applyFont="1" applyFill="1" applyBorder="1" applyAlignment="1">
      <alignment horizontal="justify" vertical="center" wrapText="1"/>
    </xf>
    <xf numFmtId="0" fontId="53" fillId="3" borderId="57" xfId="1" applyFont="1" applyFill="1" applyBorder="1" applyAlignment="1">
      <alignment horizontal="justify" vertical="center" wrapText="1"/>
    </xf>
    <xf numFmtId="0" fontId="52" fillId="3" borderId="63" xfId="0" applyFont="1" applyFill="1" applyBorder="1" applyAlignment="1">
      <alignment horizontal="left" vertical="center" wrapText="1"/>
    </xf>
    <xf numFmtId="0" fontId="52" fillId="3" borderId="64" xfId="0" applyFont="1" applyFill="1" applyBorder="1" applyAlignment="1">
      <alignment horizontal="left" vertical="center" wrapText="1"/>
    </xf>
    <xf numFmtId="0" fontId="52" fillId="3" borderId="50" xfId="2" applyFont="1" applyFill="1" applyBorder="1" applyAlignment="1">
      <alignment horizontal="left" vertical="top" wrapText="1" readingOrder="1"/>
    </xf>
    <xf numFmtId="0" fontId="52" fillId="3" borderId="51" xfId="2" applyFont="1" applyFill="1" applyBorder="1" applyAlignment="1">
      <alignment horizontal="left" vertical="top" wrapText="1" readingOrder="1"/>
    </xf>
    <xf numFmtId="0" fontId="53" fillId="3" borderId="52" xfId="1" applyFont="1" applyFill="1" applyBorder="1" applyAlignment="1">
      <alignment horizontal="justify" vertical="center" wrapText="1"/>
    </xf>
    <xf numFmtId="0" fontId="53" fillId="3" borderId="53" xfId="1" applyFont="1" applyFill="1" applyBorder="1" applyAlignment="1">
      <alignment horizontal="justify" vertical="center" wrapText="1"/>
    </xf>
    <xf numFmtId="0" fontId="52" fillId="3" borderId="54" xfId="0" applyFont="1" applyFill="1" applyBorder="1" applyAlignment="1">
      <alignment horizontal="left" vertical="center" wrapText="1"/>
    </xf>
    <xf numFmtId="0" fontId="52" fillId="3" borderId="55" xfId="0" applyFont="1" applyFill="1" applyBorder="1" applyAlignment="1">
      <alignment horizontal="left" vertical="center" wrapText="1"/>
    </xf>
    <xf numFmtId="0" fontId="47" fillId="3" borderId="14" xfId="1" applyFont="1" applyFill="1" applyBorder="1" applyAlignment="1">
      <alignment horizontal="left" vertical="top" wrapText="1"/>
    </xf>
    <xf numFmtId="0" fontId="47" fillId="3" borderId="0" xfId="1" applyFont="1" applyFill="1" applyAlignment="1">
      <alignment horizontal="left" vertical="top" wrapText="1"/>
    </xf>
    <xf numFmtId="0" fontId="47" fillId="3" borderId="15" xfId="1" applyFont="1" applyFill="1" applyBorder="1" applyAlignment="1">
      <alignment horizontal="left" vertical="top" wrapText="1"/>
    </xf>
    <xf numFmtId="0" fontId="52" fillId="3" borderId="65" xfId="0" applyFont="1" applyFill="1" applyBorder="1" applyAlignment="1">
      <alignment horizontal="left" vertical="center" wrapText="1"/>
    </xf>
    <xf numFmtId="0" fontId="52" fillId="3" borderId="66" xfId="0" applyFont="1" applyFill="1" applyBorder="1" applyAlignment="1">
      <alignment horizontal="left" vertical="center" wrapText="1"/>
    </xf>
    <xf numFmtId="0" fontId="53" fillId="3" borderId="58" xfId="0" applyFont="1" applyFill="1" applyBorder="1" applyAlignment="1">
      <alignment horizontal="justify" vertical="center" wrapText="1"/>
    </xf>
    <xf numFmtId="0" fontId="53" fillId="3" borderId="59" xfId="0" applyFont="1" applyFill="1" applyBorder="1" applyAlignment="1">
      <alignment horizontal="justify" vertical="center" wrapText="1"/>
    </xf>
    <xf numFmtId="0" fontId="48" fillId="14" borderId="40" xfId="1" applyFont="1" applyFill="1" applyBorder="1" applyAlignment="1">
      <alignment horizontal="center" vertical="center" wrapText="1"/>
    </xf>
    <xf numFmtId="0" fontId="48" fillId="14" borderId="41" xfId="1" applyFont="1" applyFill="1" applyBorder="1" applyAlignment="1">
      <alignment horizontal="center" vertical="center" wrapText="1"/>
    </xf>
    <xf numFmtId="0" fontId="48" fillId="14" borderId="42" xfId="1" applyFont="1" applyFill="1" applyBorder="1" applyAlignment="1">
      <alignment horizontal="center" vertical="center" wrapText="1"/>
    </xf>
    <xf numFmtId="0" fontId="47" fillId="0" borderId="14" xfId="1" quotePrefix="1" applyFont="1" applyBorder="1" applyAlignment="1">
      <alignment horizontal="left" vertical="center" wrapText="1"/>
    </xf>
    <xf numFmtId="0" fontId="47" fillId="0" borderId="0" xfId="1" quotePrefix="1" applyFont="1" applyAlignment="1">
      <alignment horizontal="left" vertical="center" wrapText="1"/>
    </xf>
    <xf numFmtId="0" fontId="47" fillId="0" borderId="15" xfId="1" quotePrefix="1" applyFont="1" applyBorder="1" applyAlignment="1">
      <alignment horizontal="left" vertical="center" wrapText="1"/>
    </xf>
    <xf numFmtId="0" fontId="47" fillId="0" borderId="60" xfId="1" quotePrefix="1" applyFont="1" applyBorder="1" applyAlignment="1">
      <alignment horizontal="left" vertical="center" wrapText="1"/>
    </xf>
    <xf numFmtId="0" fontId="47" fillId="0" borderId="61" xfId="1" quotePrefix="1" applyFont="1" applyBorder="1" applyAlignment="1">
      <alignment horizontal="left" vertical="center" wrapText="1"/>
    </xf>
    <xf numFmtId="0" fontId="47" fillId="0" borderId="62" xfId="1" quotePrefix="1" applyFont="1" applyBorder="1" applyAlignment="1">
      <alignment horizontal="left" vertical="center" wrapText="1"/>
    </xf>
    <xf numFmtId="0" fontId="49" fillId="3" borderId="43" xfId="1" quotePrefix="1" applyFont="1" applyFill="1" applyBorder="1" applyAlignment="1">
      <alignment horizontal="left" vertical="top" wrapText="1"/>
    </xf>
    <xf numFmtId="0" fontId="50" fillId="3" borderId="44" xfId="1" quotePrefix="1" applyFont="1" applyFill="1" applyBorder="1" applyAlignment="1">
      <alignment horizontal="left" vertical="top" wrapText="1"/>
    </xf>
    <xf numFmtId="0" fontId="50" fillId="3" borderId="45" xfId="1" quotePrefix="1" applyFont="1" applyFill="1" applyBorder="1" applyAlignment="1">
      <alignment horizontal="left" vertical="top" wrapText="1"/>
    </xf>
    <xf numFmtId="0" fontId="47" fillId="0" borderId="14" xfId="1" quotePrefix="1" applyFont="1" applyBorder="1" applyAlignment="1">
      <alignment horizontal="left" vertical="top" wrapText="1"/>
    </xf>
    <xf numFmtId="0" fontId="47" fillId="0" borderId="0" xfId="1" quotePrefix="1" applyFont="1" applyAlignment="1">
      <alignment horizontal="left" vertical="top" wrapText="1"/>
    </xf>
    <xf numFmtId="0" fontId="47" fillId="0" borderId="15" xfId="1" quotePrefix="1" applyFont="1" applyBorder="1" applyAlignment="1">
      <alignment horizontal="left" vertical="top" wrapText="1"/>
    </xf>
    <xf numFmtId="0" fontId="52" fillId="14" borderId="46" xfId="2" applyFont="1" applyFill="1" applyBorder="1" applyAlignment="1">
      <alignment horizontal="center" vertical="center" wrapText="1"/>
    </xf>
    <xf numFmtId="0" fontId="52" fillId="14" borderId="47" xfId="2" applyFont="1" applyFill="1" applyBorder="1" applyAlignment="1">
      <alignment horizontal="center" vertical="center" wrapText="1"/>
    </xf>
    <xf numFmtId="0" fontId="52" fillId="14" borderId="48" xfId="1" applyFont="1" applyFill="1" applyBorder="1" applyAlignment="1">
      <alignment horizontal="center" vertical="center"/>
    </xf>
    <xf numFmtId="0" fontId="52" fillId="14" borderId="49" xfId="1" applyFont="1" applyFill="1" applyBorder="1" applyAlignment="1">
      <alignment horizontal="center" vertical="center"/>
    </xf>
    <xf numFmtId="0" fontId="2" fillId="3" borderId="60" xfId="1" quotePrefix="1" applyFont="1" applyFill="1" applyBorder="1" applyAlignment="1">
      <alignment horizontal="justify" vertical="center" wrapText="1"/>
    </xf>
    <xf numFmtId="0" fontId="2" fillId="3" borderId="61" xfId="1" quotePrefix="1" applyFont="1" applyFill="1" applyBorder="1" applyAlignment="1">
      <alignment horizontal="justify" vertical="center" wrapText="1"/>
    </xf>
    <xf numFmtId="0" fontId="2" fillId="3" borderId="62" xfId="1" quotePrefix="1" applyFont="1" applyFill="1" applyBorder="1" applyAlignment="1">
      <alignment horizontal="justify" vertical="center" wrapText="1"/>
    </xf>
    <xf numFmtId="0" fontId="40" fillId="11" borderId="12" xfId="0" applyFont="1" applyFill="1" applyBorder="1" applyAlignment="1">
      <alignment horizontal="center" vertical="center" wrapText="1" readingOrder="1"/>
    </xf>
    <xf numFmtId="0" fontId="40" fillId="11" borderId="19" xfId="0" applyFont="1" applyFill="1" applyBorder="1" applyAlignment="1">
      <alignment horizontal="center" vertical="center" wrapText="1" readingOrder="1"/>
    </xf>
    <xf numFmtId="0" fontId="40" fillId="11" borderId="13" xfId="0" applyFont="1" applyFill="1" applyBorder="1" applyAlignment="1">
      <alignment horizontal="center" vertical="center" wrapText="1" readingOrder="1"/>
    </xf>
    <xf numFmtId="0" fontId="40" fillId="11" borderId="14" xfId="0" applyFont="1" applyFill="1" applyBorder="1" applyAlignment="1">
      <alignment horizontal="center" vertical="center" wrapText="1" readingOrder="1"/>
    </xf>
    <xf numFmtId="0" fontId="40" fillId="11" borderId="0" xfId="0" applyFont="1" applyFill="1" applyBorder="1" applyAlignment="1">
      <alignment horizontal="center" vertical="center" wrapText="1" readingOrder="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1" fillId="0" borderId="12" xfId="0" applyFont="1" applyBorder="1" applyAlignment="1">
      <alignment horizontal="center" vertical="center" wrapText="1"/>
    </xf>
    <xf numFmtId="0" fontId="41" fillId="0" borderId="19"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center" vertical="center"/>
    </xf>
    <xf numFmtId="0" fontId="41" fillId="0" borderId="14" xfId="0" applyFont="1" applyBorder="1" applyAlignment="1">
      <alignment horizontal="center" vertical="center"/>
    </xf>
    <xf numFmtId="0" fontId="40" fillId="12" borderId="12" xfId="0" applyFont="1" applyFill="1" applyBorder="1" applyAlignment="1">
      <alignment horizontal="center" vertical="center" wrapText="1" readingOrder="1"/>
    </xf>
    <xf numFmtId="0" fontId="40" fillId="12" borderId="19" xfId="0" applyFont="1" applyFill="1" applyBorder="1" applyAlignment="1">
      <alignment horizontal="center" vertical="center" wrapText="1" readingOrder="1"/>
    </xf>
    <xf numFmtId="0" fontId="40" fillId="12" borderId="13" xfId="0" applyFont="1" applyFill="1" applyBorder="1" applyAlignment="1">
      <alignment horizontal="center" vertical="center" wrapText="1" readingOrder="1"/>
    </xf>
    <xf numFmtId="0" fontId="40" fillId="12" borderId="14" xfId="0" applyFont="1" applyFill="1" applyBorder="1" applyAlignment="1">
      <alignment horizontal="center" vertical="center" wrapText="1" readingOrder="1"/>
    </xf>
    <xf numFmtId="0" fontId="40" fillId="12" borderId="0" xfId="0" applyFont="1" applyFill="1" applyBorder="1" applyAlignment="1">
      <alignment horizontal="center" vertical="center" wrapText="1" readingOrder="1"/>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17" fillId="10" borderId="0" xfId="0" applyFont="1" applyFill="1" applyAlignment="1">
      <alignment horizontal="center" vertical="center" wrapText="1" readingOrder="1"/>
    </xf>
    <xf numFmtId="0" fontId="17" fillId="10" borderId="12" xfId="0" applyFont="1" applyFill="1" applyBorder="1" applyAlignment="1">
      <alignment horizontal="center" vertical="center" textRotation="90" wrapText="1" readingOrder="1"/>
    </xf>
    <xf numFmtId="0" fontId="17" fillId="10" borderId="19" xfId="0" applyFont="1" applyFill="1" applyBorder="1" applyAlignment="1">
      <alignment horizontal="center" vertical="center" textRotation="90" wrapText="1" readingOrder="1"/>
    </xf>
    <xf numFmtId="0" fontId="17" fillId="10" borderId="13" xfId="0" applyFont="1" applyFill="1" applyBorder="1" applyAlignment="1">
      <alignment horizontal="center" vertical="center" textRotation="90" wrapText="1" readingOrder="1"/>
    </xf>
    <xf numFmtId="0" fontId="17" fillId="10" borderId="14" xfId="0" applyFont="1" applyFill="1" applyBorder="1" applyAlignment="1">
      <alignment horizontal="center" vertical="center" textRotation="90" wrapText="1" readingOrder="1"/>
    </xf>
    <xf numFmtId="0" fontId="17" fillId="10" borderId="0" xfId="0" applyFont="1" applyFill="1" applyBorder="1" applyAlignment="1">
      <alignment horizontal="center" vertical="center" textRotation="90" wrapText="1" readingOrder="1"/>
    </xf>
    <xf numFmtId="0" fontId="17" fillId="10" borderId="15" xfId="0" applyFont="1" applyFill="1" applyBorder="1" applyAlignment="1">
      <alignment horizontal="center" vertical="center" textRotation="90" wrapText="1" readingOrder="1"/>
    </xf>
    <xf numFmtId="0" fontId="17" fillId="10" borderId="16" xfId="0" applyFont="1" applyFill="1" applyBorder="1" applyAlignment="1">
      <alignment horizontal="center" vertical="center" textRotation="90" wrapText="1" readingOrder="1"/>
    </xf>
    <xf numFmtId="0" fontId="17" fillId="10" borderId="18" xfId="0" applyFont="1" applyFill="1" applyBorder="1" applyAlignment="1">
      <alignment horizontal="center" vertical="center" textRotation="90" wrapText="1" readingOrder="1"/>
    </xf>
    <xf numFmtId="0" fontId="17" fillId="10" borderId="17" xfId="0" applyFont="1" applyFill="1" applyBorder="1" applyAlignment="1">
      <alignment horizontal="center" vertical="center" textRotation="90" wrapText="1" readingOrder="1"/>
    </xf>
    <xf numFmtId="0" fontId="41" fillId="0" borderId="13" xfId="0" applyFont="1" applyBorder="1" applyAlignment="1">
      <alignment horizontal="center" vertical="center"/>
    </xf>
    <xf numFmtId="0" fontId="41" fillId="0" borderId="0" xfId="0" applyFont="1" applyBorder="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1" fillId="0" borderId="18" xfId="0" applyFont="1" applyBorder="1" applyAlignment="1">
      <alignment horizontal="center" vertical="center"/>
    </xf>
    <xf numFmtId="0" fontId="41" fillId="0" borderId="17" xfId="0" applyFont="1" applyBorder="1" applyAlignment="1">
      <alignment horizontal="center" vertical="center"/>
    </xf>
    <xf numFmtId="0" fontId="40" fillId="5" borderId="20" xfId="0" applyFont="1" applyFill="1" applyBorder="1" applyAlignment="1">
      <alignment horizontal="center" vertical="center" wrapText="1" readingOrder="1"/>
    </xf>
    <xf numFmtId="0" fontId="40" fillId="5" borderId="0" xfId="0" applyFont="1" applyFill="1" applyBorder="1" applyAlignment="1">
      <alignment horizontal="center" vertical="center" wrapText="1" readingOrder="1"/>
    </xf>
    <xf numFmtId="0" fontId="40" fillId="5" borderId="21"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13" borderId="12" xfId="0" applyFont="1" applyFill="1" applyBorder="1" applyAlignment="1">
      <alignment horizontal="center" vertical="center" wrapText="1" readingOrder="1"/>
    </xf>
    <xf numFmtId="0" fontId="40" fillId="13" borderId="19" xfId="0" applyFont="1" applyFill="1" applyBorder="1" applyAlignment="1">
      <alignment horizontal="center" vertical="center" wrapText="1" readingOrder="1"/>
    </xf>
    <xf numFmtId="0" fontId="40" fillId="13" borderId="13" xfId="0" applyFont="1" applyFill="1" applyBorder="1" applyAlignment="1">
      <alignment horizontal="center" vertical="center" wrapText="1" readingOrder="1"/>
    </xf>
    <xf numFmtId="0" fontId="40" fillId="13" borderId="14" xfId="0" applyFont="1" applyFill="1" applyBorder="1" applyAlignment="1">
      <alignment horizontal="center" vertical="center" wrapText="1" readingOrder="1"/>
    </xf>
    <xf numFmtId="0" fontId="40" fillId="13" borderId="0" xfId="0" applyFont="1" applyFill="1" applyBorder="1" applyAlignment="1">
      <alignment horizontal="center" vertical="center" wrapText="1" readingOrder="1"/>
    </xf>
    <xf numFmtId="0" fontId="40" fillId="13" borderId="15" xfId="0" applyFont="1" applyFill="1" applyBorder="1" applyAlignment="1">
      <alignment horizontal="center" vertical="center" wrapText="1" readingOrder="1"/>
    </xf>
    <xf numFmtId="0" fontId="40" fillId="13" borderId="16" xfId="0" applyFont="1" applyFill="1" applyBorder="1" applyAlignment="1">
      <alignment horizontal="center" vertical="center" wrapText="1" readingOrder="1"/>
    </xf>
    <xf numFmtId="0" fontId="40" fillId="13" borderId="18" xfId="0" applyFont="1" applyFill="1" applyBorder="1" applyAlignment="1">
      <alignment horizontal="center" vertical="center" wrapText="1" readingOrder="1"/>
    </xf>
    <xf numFmtId="0" fontId="40" fillId="13" borderId="17" xfId="0" applyFont="1" applyFill="1" applyBorder="1" applyAlignment="1">
      <alignment horizontal="center" vertical="center" wrapText="1" readingOrder="1"/>
    </xf>
    <xf numFmtId="0" fontId="41" fillId="0" borderId="67" xfId="0" applyFont="1" applyBorder="1" applyAlignment="1">
      <alignment horizontal="center" vertical="center" wrapText="1"/>
    </xf>
    <xf numFmtId="0" fontId="41" fillId="0" borderId="67" xfId="0" applyFont="1" applyBorder="1" applyAlignment="1">
      <alignment horizontal="center" vertical="center"/>
    </xf>
    <xf numFmtId="0" fontId="41" fillId="0" borderId="69" xfId="0" applyFont="1" applyBorder="1" applyAlignment="1">
      <alignment horizontal="center" vertical="center"/>
    </xf>
    <xf numFmtId="0" fontId="41" fillId="0" borderId="70" xfId="0" applyFont="1" applyBorder="1" applyAlignment="1">
      <alignment horizontal="center" vertical="center"/>
    </xf>
    <xf numFmtId="0" fontId="41" fillId="0" borderId="71" xfId="0" applyFont="1" applyBorder="1" applyAlignment="1">
      <alignment horizontal="center" vertical="center"/>
    </xf>
    <xf numFmtId="0" fontId="41" fillId="0" borderId="0" xfId="0" applyFont="1" applyAlignment="1">
      <alignment horizontal="center" vertical="center" wrapText="1"/>
    </xf>
    <xf numFmtId="0" fontId="41" fillId="0" borderId="68" xfId="0" applyFont="1" applyBorder="1" applyAlignment="1">
      <alignment horizontal="center" vertical="center"/>
    </xf>
    <xf numFmtId="0" fontId="41" fillId="0" borderId="72" xfId="0" applyFont="1" applyBorder="1" applyAlignment="1">
      <alignment horizontal="center" vertical="center"/>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56" fillId="3" borderId="4" xfId="0" applyFont="1" applyFill="1" applyBorder="1" applyAlignment="1" applyProtection="1">
      <alignment horizontal="center" vertical="center" wrapText="1"/>
      <protection hidden="1"/>
    </xf>
    <xf numFmtId="0" fontId="56" fillId="3" borderId="8" xfId="0" applyFont="1" applyFill="1" applyBorder="1" applyAlignment="1" applyProtection="1">
      <alignment horizontal="center" vertical="center" wrapText="1"/>
      <protection hidden="1"/>
    </xf>
    <xf numFmtId="0" fontId="56"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protection hidden="1"/>
    </xf>
    <xf numFmtId="0" fontId="56" fillId="3" borderId="8" xfId="0" applyFont="1" applyFill="1" applyBorder="1" applyAlignment="1" applyProtection="1">
      <alignment horizontal="center" vertical="center"/>
      <protection hidden="1"/>
    </xf>
    <xf numFmtId="0" fontId="56" fillId="3" borderId="5" xfId="0" applyFont="1" applyFill="1" applyBorder="1" applyAlignment="1" applyProtection="1">
      <alignment horizontal="center" vertical="center"/>
      <protection hidden="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8" xfId="0" applyFont="1" applyBorder="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7" fillId="3" borderId="4" xfId="0" applyFont="1" applyFill="1" applyBorder="1" applyAlignment="1" applyProtection="1">
      <alignment horizontal="center" vertical="center" wrapText="1"/>
      <protection locked="0"/>
    </xf>
    <xf numFmtId="0" fontId="47" fillId="3" borderId="8" xfId="0" applyFont="1" applyFill="1" applyBorder="1" applyAlignment="1" applyProtection="1">
      <alignment horizontal="center" vertical="center" wrapText="1"/>
      <protection locked="0"/>
    </xf>
    <xf numFmtId="0" fontId="47"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5" xfId="0" applyFont="1" applyFill="1" applyBorder="1" applyAlignment="1">
      <alignment horizontal="justify" vertical="center"/>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47" fillId="0" borderId="4" xfId="0" applyFont="1" applyBorder="1" applyAlignment="1" applyProtection="1">
      <alignment horizontal="center" vertical="center" wrapText="1"/>
      <protection locked="0"/>
    </xf>
    <xf numFmtId="0" fontId="47" fillId="0" borderId="8" xfId="0"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6" fillId="0" borderId="4" xfId="0" applyFont="1" applyBorder="1" applyAlignment="1" applyProtection="1">
      <alignment horizontal="center" vertical="center"/>
      <protection hidden="1"/>
    </xf>
    <xf numFmtId="0" fontId="56" fillId="0" borderId="8" xfId="0" applyFont="1" applyBorder="1" applyAlignment="1" applyProtection="1">
      <alignment horizontal="center" vertical="center"/>
      <protection hidden="1"/>
    </xf>
    <xf numFmtId="0" fontId="56"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6" fillId="0" borderId="4" xfId="0" applyFont="1" applyBorder="1" applyAlignment="1" applyProtection="1">
      <alignment horizontal="center" vertical="center" wrapText="1"/>
      <protection hidden="1"/>
    </xf>
    <xf numFmtId="0" fontId="56" fillId="0" borderId="8" xfId="0" applyFont="1" applyBorder="1" applyAlignment="1" applyProtection="1">
      <alignment horizontal="center" vertical="center" wrapText="1"/>
      <protection hidden="1"/>
    </xf>
    <xf numFmtId="0" fontId="56" fillId="0" borderId="5" xfId="0" applyFont="1" applyBorder="1" applyAlignment="1" applyProtection="1">
      <alignment horizontal="center" vertical="center" wrapText="1"/>
      <protection hidden="1"/>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0" borderId="8" xfId="0" applyFont="1" applyBorder="1" applyAlignment="1">
      <alignment horizontal="justify"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3" borderId="4" xfId="0" quotePrefix="1" applyFont="1" applyFill="1" applyBorder="1" applyAlignment="1" applyProtection="1">
      <alignment horizontal="center" vertical="center" wrapText="1"/>
      <protection locked="0"/>
    </xf>
    <xf numFmtId="0" fontId="6" fillId="0" borderId="5" xfId="0" applyFont="1" applyBorder="1" applyAlignment="1">
      <alignment horizontal="justify" vertical="center" wrapText="1"/>
    </xf>
    <xf numFmtId="9" fontId="6" fillId="0" borderId="5" xfId="0" applyNumberFormat="1"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23" fillId="2" borderId="22" xfId="0" applyFont="1" applyFill="1" applyBorder="1" applyAlignment="1">
      <alignment horizontal="center" vertical="center" wrapText="1"/>
    </xf>
    <xf numFmtId="0" fontId="23" fillId="2" borderId="23"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wrapText="1"/>
    </xf>
    <xf numFmtId="0" fontId="24" fillId="2" borderId="4" xfId="0" applyFont="1" applyFill="1" applyBorder="1" applyAlignment="1">
      <alignment horizontal="center" vertical="center" textRotation="90"/>
    </xf>
    <xf numFmtId="0" fontId="24"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12" borderId="0"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3" borderId="0"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6" borderId="0" xfId="0" applyFont="1" applyFill="1" applyBorder="1" applyAlignment="1" applyProtection="1">
      <alignment horizontal="center" vertical="center" wrapText="1" readingOrder="1"/>
      <protection hidden="1"/>
    </xf>
    <xf numFmtId="0" fontId="19" fillId="16" borderId="15" xfId="0" applyFont="1" applyFill="1" applyBorder="1" applyAlignment="1" applyProtection="1">
      <alignment horizontal="center" vertical="center" wrapText="1" readingOrder="1"/>
      <protection hidden="1"/>
    </xf>
    <xf numFmtId="0" fontId="19" fillId="17" borderId="14" xfId="0" applyFont="1" applyFill="1" applyBorder="1" applyAlignment="1" applyProtection="1">
      <alignment horizontal="center" vertical="center" wrapText="1" readingOrder="1"/>
      <protection hidden="1"/>
    </xf>
    <xf numFmtId="0" fontId="19" fillId="17" borderId="0" xfId="0" applyFont="1" applyFill="1" applyAlignment="1" applyProtection="1">
      <alignment horizontal="center" vertical="center" wrapText="1" readingOrder="1"/>
      <protection hidden="1"/>
    </xf>
    <xf numFmtId="0" fontId="19" fillId="16"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7"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7" borderId="12" xfId="0" applyFont="1" applyFill="1" applyBorder="1" applyAlignment="1" applyProtection="1">
      <alignment horizontal="center" vertical="center" wrapText="1" readingOrder="1"/>
      <protection hidden="1"/>
    </xf>
    <xf numFmtId="0" fontId="19" fillId="17" borderId="19"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7" borderId="13"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16" borderId="16" xfId="0" applyFont="1" applyFill="1" applyBorder="1" applyAlignment="1" applyProtection="1">
      <alignment horizontal="center" vertical="center" wrapText="1" readingOrder="1"/>
      <protection hidden="1"/>
    </xf>
    <xf numFmtId="0" fontId="19" fillId="16" borderId="18"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20" fillId="12" borderId="12" xfId="0" applyFont="1" applyFill="1" applyBorder="1" applyAlignment="1">
      <alignment horizontal="center" vertical="center" wrapText="1" readingOrder="1"/>
    </xf>
    <xf numFmtId="0" fontId="20" fillId="12" borderId="19" xfId="0" applyFont="1" applyFill="1" applyBorder="1" applyAlignment="1">
      <alignment horizontal="center" vertical="center" wrapText="1" readingOrder="1"/>
    </xf>
    <xf numFmtId="0" fontId="20" fillId="12" borderId="13" xfId="0" applyFont="1" applyFill="1" applyBorder="1" applyAlignment="1">
      <alignment horizontal="center" vertical="center" wrapText="1" readingOrder="1"/>
    </xf>
    <xf numFmtId="0" fontId="20" fillId="12" borderId="14" xfId="0" applyFont="1" applyFill="1" applyBorder="1" applyAlignment="1">
      <alignment horizontal="center" vertical="center" wrapText="1" readingOrder="1"/>
    </xf>
    <xf numFmtId="0" fontId="20" fillId="12" borderId="0" xfId="0" applyFont="1" applyFill="1" applyBorder="1" applyAlignment="1">
      <alignment horizontal="center" vertical="center" wrapText="1" readingOrder="1"/>
    </xf>
    <xf numFmtId="0" fontId="20" fillId="12" borderId="15"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1" borderId="12" xfId="0" applyFont="1" applyFill="1" applyBorder="1" applyAlignment="1">
      <alignment horizontal="center" vertical="center" wrapText="1" readingOrder="1"/>
    </xf>
    <xf numFmtId="0" fontId="20" fillId="11" borderId="19" xfId="0" applyFont="1" applyFill="1" applyBorder="1" applyAlignment="1">
      <alignment horizontal="center" vertical="center" wrapText="1" readingOrder="1"/>
    </xf>
    <xf numFmtId="0" fontId="20" fillId="11" borderId="13" xfId="0" applyFont="1" applyFill="1" applyBorder="1" applyAlignment="1">
      <alignment horizontal="center" vertical="center" wrapText="1" readingOrder="1"/>
    </xf>
    <xf numFmtId="0" fontId="20" fillId="11" borderId="14" xfId="0" applyFont="1" applyFill="1" applyBorder="1" applyAlignment="1">
      <alignment horizontal="center" vertical="center" wrapText="1" readingOrder="1"/>
    </xf>
    <xf numFmtId="0" fontId="20" fillId="11" borderId="0" xfId="0" applyFont="1" applyFill="1" applyBorder="1" applyAlignment="1">
      <alignment horizontal="center" vertical="center" wrapText="1" readingOrder="1"/>
    </xf>
    <xf numFmtId="0" fontId="20" fillId="11" borderId="15"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20" fillId="13" borderId="12" xfId="0" applyFont="1" applyFill="1" applyBorder="1" applyAlignment="1">
      <alignment horizontal="center" vertical="center" wrapText="1" readingOrder="1"/>
    </xf>
    <xf numFmtId="0" fontId="20" fillId="13" borderId="19" xfId="0" applyFont="1" applyFill="1" applyBorder="1" applyAlignment="1">
      <alignment horizontal="center" vertical="center" wrapText="1" readingOrder="1"/>
    </xf>
    <xf numFmtId="0" fontId="20" fillId="13" borderId="13" xfId="0" applyFont="1" applyFill="1" applyBorder="1" applyAlignment="1">
      <alignment horizontal="center" vertical="center" wrapText="1" readingOrder="1"/>
    </xf>
    <xf numFmtId="0" fontId="20" fillId="13" borderId="14" xfId="0" applyFont="1" applyFill="1" applyBorder="1" applyAlignment="1">
      <alignment horizontal="center" vertical="center" wrapText="1" readingOrder="1"/>
    </xf>
    <xf numFmtId="0" fontId="20" fillId="13" borderId="0" xfId="0" applyFont="1" applyFill="1" applyBorder="1" applyAlignment="1">
      <alignment horizontal="center" vertical="center" wrapText="1" readingOrder="1"/>
    </xf>
    <xf numFmtId="0" fontId="20" fillId="13" borderId="15" xfId="0" applyFont="1" applyFill="1" applyBorder="1" applyAlignment="1">
      <alignment horizontal="center" vertical="center" wrapText="1" readingOrder="1"/>
    </xf>
    <xf numFmtId="0" fontId="20" fillId="13" borderId="16" xfId="0" applyFont="1" applyFill="1" applyBorder="1" applyAlignment="1">
      <alignment horizontal="center" vertical="center" wrapText="1" readingOrder="1"/>
    </xf>
    <xf numFmtId="0" fontId="20" fillId="13" borderId="18" xfId="0" applyFont="1" applyFill="1" applyBorder="1" applyAlignment="1">
      <alignment horizontal="center" vertical="center" wrapText="1" readingOrder="1"/>
    </xf>
    <xf numFmtId="0" fontId="20" fillId="13" borderId="17" xfId="0" applyFont="1" applyFill="1" applyBorder="1" applyAlignment="1">
      <alignment horizontal="center" vertical="center" wrapText="1" readingOrder="1"/>
    </xf>
    <xf numFmtId="0" fontId="20" fillId="5" borderId="12" xfId="0" applyFont="1" applyFill="1" applyBorder="1" applyAlignment="1">
      <alignment horizontal="center" vertical="center" wrapText="1" readingOrder="1"/>
    </xf>
    <xf numFmtId="0" fontId="20" fillId="5" borderId="19" xfId="0" applyFont="1" applyFill="1" applyBorder="1" applyAlignment="1">
      <alignment horizontal="center" vertical="center" wrapText="1" readingOrder="1"/>
    </xf>
    <xf numFmtId="0" fontId="20" fillId="5" borderId="13" xfId="0" applyFont="1" applyFill="1" applyBorder="1" applyAlignment="1">
      <alignment horizontal="center" vertical="center" wrapText="1" readingOrder="1"/>
    </xf>
    <xf numFmtId="0" fontId="20" fillId="5" borderId="14" xfId="0" applyFont="1" applyFill="1" applyBorder="1" applyAlignment="1">
      <alignment horizontal="center" vertical="center" wrapText="1" readingOrder="1"/>
    </xf>
    <xf numFmtId="0" fontId="20" fillId="5" borderId="0" xfId="0" applyFont="1" applyFill="1" applyBorder="1" applyAlignment="1">
      <alignment horizontal="center" vertical="center" wrapText="1" readingOrder="1"/>
    </xf>
    <xf numFmtId="0" fontId="20" fillId="5" borderId="15" xfId="0" applyFont="1" applyFill="1" applyBorder="1" applyAlignment="1">
      <alignment horizontal="center" vertical="center" wrapText="1" readingOrder="1"/>
    </xf>
    <xf numFmtId="0" fontId="20" fillId="5" borderId="16" xfId="0" applyFont="1" applyFill="1" applyBorder="1" applyAlignment="1">
      <alignment horizontal="center" vertical="center" wrapText="1" readingOrder="1"/>
    </xf>
    <xf numFmtId="0" fontId="20" fillId="5" borderId="18" xfId="0" applyFont="1" applyFill="1" applyBorder="1" applyAlignment="1">
      <alignment horizontal="center" vertical="center" wrapText="1" readingOrder="1"/>
    </xf>
    <xf numFmtId="0" fontId="20" fillId="5" borderId="17" xfId="0" applyFont="1" applyFill="1" applyBorder="1" applyAlignment="1">
      <alignment horizontal="center" vertical="center" wrapText="1" readingOrder="1"/>
    </xf>
    <xf numFmtId="0" fontId="16" fillId="0" borderId="12" xfId="0" applyFont="1" applyBorder="1" applyAlignment="1">
      <alignment horizontal="center" vertical="center" wrapText="1"/>
    </xf>
    <xf numFmtId="0" fontId="16" fillId="0" borderId="19"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6" fillId="0" borderId="0"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6" fillId="0" borderId="14" xfId="0" applyFont="1" applyBorder="1" applyAlignment="1">
      <alignment horizontal="center" vertical="center" wrapText="1"/>
    </xf>
    <xf numFmtId="0" fontId="19" fillId="11" borderId="12"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6" fillId="0" borderId="0" xfId="0" applyFont="1" applyAlignment="1">
      <alignment horizontal="center" vertical="center" wrapText="1"/>
    </xf>
    <xf numFmtId="0" fontId="19" fillId="16" borderId="19" xfId="0" applyFont="1" applyFill="1" applyBorder="1" applyAlignment="1" applyProtection="1">
      <alignment horizontal="center" vertical="center" wrapText="1" readingOrder="1"/>
      <protection hidden="1"/>
    </xf>
    <xf numFmtId="0" fontId="19" fillId="16" borderId="13" xfId="0" applyFont="1" applyFill="1" applyBorder="1" applyAlignment="1" applyProtection="1">
      <alignment horizontal="center" vertical="center" wrapText="1" readingOrder="1"/>
      <protection hidden="1"/>
    </xf>
    <xf numFmtId="0" fontId="19" fillId="16" borderId="12" xfId="0" applyFont="1" applyFill="1" applyBorder="1" applyAlignment="1" applyProtection="1">
      <alignment horizontal="center" vertical="center" wrapText="1" readingOrder="1"/>
      <protection hidden="1"/>
    </xf>
    <xf numFmtId="0" fontId="19" fillId="16"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23" fillId="0" borderId="0" xfId="0" applyFont="1" applyAlignment="1">
      <alignment horizontal="center" vertical="center" wrapText="1"/>
    </xf>
    <xf numFmtId="0" fontId="22" fillId="0" borderId="0" xfId="0" applyFont="1" applyAlignment="1">
      <alignment horizontal="center" vertical="center"/>
    </xf>
    <xf numFmtId="0" fontId="43" fillId="0" borderId="0" xfId="0" applyFont="1" applyAlignment="1">
      <alignment horizontal="center" vertical="center"/>
    </xf>
    <xf numFmtId="0" fontId="38" fillId="15" borderId="27" xfId="0" applyFont="1" applyFill="1" applyBorder="1" applyAlignment="1">
      <alignment horizontal="center" vertical="center" wrapText="1" readingOrder="1"/>
    </xf>
    <xf numFmtId="0" fontId="38" fillId="15" borderId="28" xfId="0" applyFont="1" applyFill="1" applyBorder="1" applyAlignment="1">
      <alignment horizontal="center" vertical="center" wrapText="1" readingOrder="1"/>
    </xf>
    <xf numFmtId="0" fontId="38" fillId="15" borderId="39"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5" borderId="36" xfId="0" applyFont="1" applyFill="1" applyBorder="1" applyAlignment="1">
      <alignment horizontal="center" vertical="center" wrapText="1" readingOrder="1"/>
    </xf>
    <xf numFmtId="0" fontId="35" fillId="15" borderId="37" xfId="0" applyFont="1" applyFill="1" applyBorder="1" applyAlignment="1">
      <alignment horizontal="center" vertical="center" wrapText="1" readingOrder="1"/>
    </xf>
    <xf numFmtId="0" fontId="35" fillId="3" borderId="34" xfId="0" applyFont="1" applyFill="1" applyBorder="1" applyAlignment="1">
      <alignment horizontal="center" vertical="center" wrapText="1" readingOrder="1"/>
    </xf>
    <xf numFmtId="0" fontId="35" fillId="3" borderId="29" xfId="0" applyFont="1" applyFill="1" applyBorder="1" applyAlignment="1">
      <alignment horizontal="center" vertical="center" wrapText="1" readingOrder="1"/>
    </xf>
    <xf numFmtId="0" fontId="35" fillId="3" borderId="26" xfId="0" applyFont="1" applyFill="1" applyBorder="1" applyAlignment="1">
      <alignment horizontal="center" vertical="center" wrapText="1" readingOrder="1"/>
    </xf>
    <xf numFmtId="0" fontId="35" fillId="3" borderId="25" xfId="0" applyFont="1" applyFill="1" applyBorder="1" applyAlignment="1">
      <alignment horizontal="center" vertical="center" wrapText="1" readingOrder="1"/>
    </xf>
    <xf numFmtId="0" fontId="35" fillId="3" borderId="31" xfId="0" applyFont="1" applyFill="1" applyBorder="1" applyAlignment="1">
      <alignment horizontal="center" vertical="center" wrapText="1" readingOrder="1"/>
    </xf>
    <xf numFmtId="0" fontId="35" fillId="3" borderId="32" xfId="0" applyFont="1" applyFill="1" applyBorder="1" applyAlignment="1">
      <alignment horizontal="center" vertical="center" wrapText="1" readingOrder="1"/>
    </xf>
  </cellXfs>
  <cellStyles count="4">
    <cellStyle name="Normal" xfId="0" builtinId="0"/>
    <cellStyle name="Normal - Style1 2" xfId="1"/>
    <cellStyle name="Normal 2" xfId="3"/>
    <cellStyle name="Normal 2 2" xfId="2"/>
  </cellStyles>
  <dxfs count="2241">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tableStyles>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pa_riesgos_Ejec_Proy_2024_Propuesta_SG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B209:C219" totalsRowShown="0" headerRowDxfId="2240" dataDxfId="2239">
  <autoFilter ref="B209:C219"/>
  <tableColumns count="2">
    <tableColumn id="1" name="Criterios" dataDxfId="2238"/>
    <tableColumn id="2" name="Subcriterios" dataDxfId="223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A5" sqref="A5:A6"/>
    </sheetView>
  </sheetViews>
  <sheetFormatPr baseColWidth="10" defaultColWidth="11.453125" defaultRowHeight="14.5" x14ac:dyDescent="0.35"/>
  <cols>
    <col min="1" max="1" width="2.90625" style="36" customWidth="1"/>
    <col min="2" max="3" width="24.6328125" style="36" customWidth="1"/>
    <col min="4" max="4" width="16" style="36" customWidth="1"/>
    <col min="5" max="5" width="24.6328125" style="36" customWidth="1"/>
    <col min="6" max="6" width="27.6328125" style="36" customWidth="1"/>
    <col min="7" max="8" width="24.6328125" style="36" customWidth="1"/>
    <col min="9" max="16384" width="11.453125" style="36"/>
  </cols>
  <sheetData>
    <row r="1" spans="2:8" ht="15" thickBot="1" x14ac:dyDescent="0.4"/>
    <row r="2" spans="2:8" ht="18" x14ac:dyDescent="0.35">
      <c r="B2" s="142" t="s">
        <v>130</v>
      </c>
      <c r="C2" s="143"/>
      <c r="D2" s="143"/>
      <c r="E2" s="143"/>
      <c r="F2" s="143"/>
      <c r="G2" s="143"/>
      <c r="H2" s="144"/>
    </row>
    <row r="3" spans="2:8" x14ac:dyDescent="0.35">
      <c r="B3" s="37"/>
      <c r="C3" s="38"/>
      <c r="D3" s="38"/>
      <c r="E3" s="38"/>
      <c r="F3" s="38"/>
      <c r="G3" s="38"/>
      <c r="H3" s="39"/>
    </row>
    <row r="4" spans="2:8" ht="63" customHeight="1" x14ac:dyDescent="0.35">
      <c r="B4" s="145" t="s">
        <v>173</v>
      </c>
      <c r="C4" s="146"/>
      <c r="D4" s="146"/>
      <c r="E4" s="146"/>
      <c r="F4" s="146"/>
      <c r="G4" s="146"/>
      <c r="H4" s="147"/>
    </row>
    <row r="5" spans="2:8" ht="63" customHeight="1" x14ac:dyDescent="0.35">
      <c r="B5" s="148"/>
      <c r="C5" s="149"/>
      <c r="D5" s="149"/>
      <c r="E5" s="149"/>
      <c r="F5" s="149"/>
      <c r="G5" s="149"/>
      <c r="H5" s="150"/>
    </row>
    <row r="6" spans="2:8" x14ac:dyDescent="0.35">
      <c r="B6" s="151" t="s">
        <v>128</v>
      </c>
      <c r="C6" s="152"/>
      <c r="D6" s="152"/>
      <c r="E6" s="152"/>
      <c r="F6" s="152"/>
      <c r="G6" s="152"/>
      <c r="H6" s="153"/>
    </row>
    <row r="7" spans="2:8" ht="95.25" customHeight="1" x14ac:dyDescent="0.35">
      <c r="B7" s="161" t="s">
        <v>133</v>
      </c>
      <c r="C7" s="162"/>
      <c r="D7" s="162"/>
      <c r="E7" s="162"/>
      <c r="F7" s="162"/>
      <c r="G7" s="162"/>
      <c r="H7" s="163"/>
    </row>
    <row r="8" spans="2:8" x14ac:dyDescent="0.35">
      <c r="B8" s="73"/>
      <c r="C8" s="74"/>
      <c r="D8" s="74"/>
      <c r="E8" s="74"/>
      <c r="F8" s="74"/>
      <c r="G8" s="74"/>
      <c r="H8" s="75"/>
    </row>
    <row r="9" spans="2:8" ht="16.5" customHeight="1" x14ac:dyDescent="0.35">
      <c r="B9" s="154" t="s">
        <v>166</v>
      </c>
      <c r="C9" s="155"/>
      <c r="D9" s="155"/>
      <c r="E9" s="155"/>
      <c r="F9" s="155"/>
      <c r="G9" s="155"/>
      <c r="H9" s="156"/>
    </row>
    <row r="10" spans="2:8" ht="44.25" customHeight="1" x14ac:dyDescent="0.35">
      <c r="B10" s="154"/>
      <c r="C10" s="155"/>
      <c r="D10" s="155"/>
      <c r="E10" s="155"/>
      <c r="F10" s="155"/>
      <c r="G10" s="155"/>
      <c r="H10" s="156"/>
    </row>
    <row r="11" spans="2:8" ht="15" thickBot="1" x14ac:dyDescent="0.4">
      <c r="B11" s="62"/>
      <c r="C11" s="65"/>
      <c r="D11" s="70"/>
      <c r="E11" s="71"/>
      <c r="F11" s="71"/>
      <c r="G11" s="72"/>
      <c r="H11" s="66"/>
    </row>
    <row r="12" spans="2:8" ht="15" thickTop="1" x14ac:dyDescent="0.35">
      <c r="B12" s="62"/>
      <c r="C12" s="157" t="s">
        <v>129</v>
      </c>
      <c r="D12" s="158"/>
      <c r="E12" s="159" t="s">
        <v>167</v>
      </c>
      <c r="F12" s="160"/>
      <c r="G12" s="65"/>
      <c r="H12" s="66"/>
    </row>
    <row r="13" spans="2:8" ht="35.25" customHeight="1" x14ac:dyDescent="0.35">
      <c r="B13" s="62"/>
      <c r="C13" s="129" t="s">
        <v>160</v>
      </c>
      <c r="D13" s="130"/>
      <c r="E13" s="131" t="s">
        <v>165</v>
      </c>
      <c r="F13" s="132"/>
      <c r="G13" s="65"/>
      <c r="H13" s="66"/>
    </row>
    <row r="14" spans="2:8" ht="17.25" customHeight="1" x14ac:dyDescent="0.35">
      <c r="B14" s="62"/>
      <c r="C14" s="129" t="s">
        <v>161</v>
      </c>
      <c r="D14" s="130"/>
      <c r="E14" s="131" t="s">
        <v>163</v>
      </c>
      <c r="F14" s="132"/>
      <c r="G14" s="65"/>
      <c r="H14" s="66"/>
    </row>
    <row r="15" spans="2:8" ht="19.5" customHeight="1" x14ac:dyDescent="0.35">
      <c r="B15" s="62"/>
      <c r="C15" s="129" t="s">
        <v>162</v>
      </c>
      <c r="D15" s="130"/>
      <c r="E15" s="131" t="s">
        <v>164</v>
      </c>
      <c r="F15" s="132"/>
      <c r="G15" s="65"/>
      <c r="H15" s="66"/>
    </row>
    <row r="16" spans="2:8" ht="69.75" customHeight="1" x14ac:dyDescent="0.35">
      <c r="B16" s="62"/>
      <c r="C16" s="129" t="s">
        <v>131</v>
      </c>
      <c r="D16" s="130"/>
      <c r="E16" s="131" t="s">
        <v>132</v>
      </c>
      <c r="F16" s="132"/>
      <c r="G16" s="65"/>
      <c r="H16" s="66"/>
    </row>
    <row r="17" spans="2:8" ht="34.5" customHeight="1" x14ac:dyDescent="0.35">
      <c r="B17" s="62"/>
      <c r="C17" s="133" t="s">
        <v>2</v>
      </c>
      <c r="D17" s="134"/>
      <c r="E17" s="125" t="s">
        <v>174</v>
      </c>
      <c r="F17" s="126"/>
      <c r="G17" s="65"/>
      <c r="H17" s="66"/>
    </row>
    <row r="18" spans="2:8" ht="27.75" customHeight="1" x14ac:dyDescent="0.35">
      <c r="B18" s="62"/>
      <c r="C18" s="133" t="s">
        <v>3</v>
      </c>
      <c r="D18" s="134"/>
      <c r="E18" s="125" t="s">
        <v>175</v>
      </c>
      <c r="F18" s="126"/>
      <c r="G18" s="65"/>
      <c r="H18" s="66"/>
    </row>
    <row r="19" spans="2:8" ht="28.5" customHeight="1" x14ac:dyDescent="0.35">
      <c r="B19" s="62"/>
      <c r="C19" s="133" t="s">
        <v>34</v>
      </c>
      <c r="D19" s="134"/>
      <c r="E19" s="125" t="s">
        <v>176</v>
      </c>
      <c r="F19" s="126"/>
      <c r="G19" s="65"/>
      <c r="H19" s="66"/>
    </row>
    <row r="20" spans="2:8" ht="72.75" customHeight="1" x14ac:dyDescent="0.35">
      <c r="B20" s="62"/>
      <c r="C20" s="133" t="s">
        <v>1</v>
      </c>
      <c r="D20" s="134"/>
      <c r="E20" s="125" t="s">
        <v>177</v>
      </c>
      <c r="F20" s="126"/>
      <c r="G20" s="65"/>
      <c r="H20" s="66"/>
    </row>
    <row r="21" spans="2:8" ht="64.5" customHeight="1" x14ac:dyDescent="0.35">
      <c r="B21" s="62"/>
      <c r="C21" s="133" t="s">
        <v>37</v>
      </c>
      <c r="D21" s="134"/>
      <c r="E21" s="125" t="s">
        <v>135</v>
      </c>
      <c r="F21" s="126"/>
      <c r="G21" s="65"/>
      <c r="H21" s="66"/>
    </row>
    <row r="22" spans="2:8" ht="71.25" customHeight="1" x14ac:dyDescent="0.35">
      <c r="B22" s="62"/>
      <c r="C22" s="133" t="s">
        <v>134</v>
      </c>
      <c r="D22" s="134"/>
      <c r="E22" s="125" t="s">
        <v>136</v>
      </c>
      <c r="F22" s="126"/>
      <c r="G22" s="65"/>
      <c r="H22" s="66"/>
    </row>
    <row r="23" spans="2:8" ht="55.5" customHeight="1" x14ac:dyDescent="0.35">
      <c r="B23" s="62"/>
      <c r="C23" s="127" t="s">
        <v>137</v>
      </c>
      <c r="D23" s="128"/>
      <c r="E23" s="125" t="s">
        <v>138</v>
      </c>
      <c r="F23" s="126"/>
      <c r="G23" s="65"/>
      <c r="H23" s="66"/>
    </row>
    <row r="24" spans="2:8" ht="42" customHeight="1" x14ac:dyDescent="0.35">
      <c r="B24" s="62"/>
      <c r="C24" s="127" t="s">
        <v>36</v>
      </c>
      <c r="D24" s="128"/>
      <c r="E24" s="125" t="s">
        <v>139</v>
      </c>
      <c r="F24" s="126"/>
      <c r="G24" s="65"/>
      <c r="H24" s="66"/>
    </row>
    <row r="25" spans="2:8" ht="59.25" customHeight="1" x14ac:dyDescent="0.35">
      <c r="B25" s="62"/>
      <c r="C25" s="127" t="s">
        <v>127</v>
      </c>
      <c r="D25" s="128"/>
      <c r="E25" s="125" t="s">
        <v>140</v>
      </c>
      <c r="F25" s="126"/>
      <c r="G25" s="65"/>
      <c r="H25" s="66"/>
    </row>
    <row r="26" spans="2:8" ht="23.25" customHeight="1" x14ac:dyDescent="0.35">
      <c r="B26" s="62"/>
      <c r="C26" s="127" t="s">
        <v>10</v>
      </c>
      <c r="D26" s="128"/>
      <c r="E26" s="125" t="s">
        <v>141</v>
      </c>
      <c r="F26" s="126"/>
      <c r="G26" s="65"/>
      <c r="H26" s="66"/>
    </row>
    <row r="27" spans="2:8" ht="30.75" customHeight="1" x14ac:dyDescent="0.35">
      <c r="B27" s="62"/>
      <c r="C27" s="127" t="s">
        <v>145</v>
      </c>
      <c r="D27" s="128"/>
      <c r="E27" s="125" t="s">
        <v>142</v>
      </c>
      <c r="F27" s="126"/>
      <c r="G27" s="65"/>
      <c r="H27" s="66"/>
    </row>
    <row r="28" spans="2:8" ht="35.25" customHeight="1" x14ac:dyDescent="0.35">
      <c r="B28" s="62"/>
      <c r="C28" s="127" t="s">
        <v>146</v>
      </c>
      <c r="D28" s="128"/>
      <c r="E28" s="125" t="s">
        <v>143</v>
      </c>
      <c r="F28" s="126"/>
      <c r="G28" s="65"/>
      <c r="H28" s="66"/>
    </row>
    <row r="29" spans="2:8" ht="33" customHeight="1" x14ac:dyDescent="0.35">
      <c r="B29" s="62"/>
      <c r="C29" s="127" t="s">
        <v>146</v>
      </c>
      <c r="D29" s="128"/>
      <c r="E29" s="125" t="s">
        <v>143</v>
      </c>
      <c r="F29" s="126"/>
      <c r="G29" s="65"/>
      <c r="H29" s="66"/>
    </row>
    <row r="30" spans="2:8" ht="30" customHeight="1" x14ac:dyDescent="0.35">
      <c r="B30" s="62"/>
      <c r="C30" s="127" t="s">
        <v>147</v>
      </c>
      <c r="D30" s="128"/>
      <c r="E30" s="125" t="s">
        <v>144</v>
      </c>
      <c r="F30" s="126"/>
      <c r="G30" s="65"/>
      <c r="H30" s="66"/>
    </row>
    <row r="31" spans="2:8" ht="35.25" customHeight="1" x14ac:dyDescent="0.35">
      <c r="B31" s="62"/>
      <c r="C31" s="127" t="s">
        <v>148</v>
      </c>
      <c r="D31" s="128"/>
      <c r="E31" s="125" t="s">
        <v>149</v>
      </c>
      <c r="F31" s="126"/>
      <c r="G31" s="65"/>
      <c r="H31" s="66"/>
    </row>
    <row r="32" spans="2:8" ht="31.5" customHeight="1" x14ac:dyDescent="0.35">
      <c r="B32" s="62"/>
      <c r="C32" s="127" t="s">
        <v>150</v>
      </c>
      <c r="D32" s="128"/>
      <c r="E32" s="125" t="s">
        <v>151</v>
      </c>
      <c r="F32" s="126"/>
      <c r="G32" s="65"/>
      <c r="H32" s="66"/>
    </row>
    <row r="33" spans="2:8" ht="35.25" customHeight="1" x14ac:dyDescent="0.35">
      <c r="B33" s="62"/>
      <c r="C33" s="127" t="s">
        <v>152</v>
      </c>
      <c r="D33" s="128"/>
      <c r="E33" s="125" t="s">
        <v>153</v>
      </c>
      <c r="F33" s="126"/>
      <c r="G33" s="65"/>
      <c r="H33" s="66"/>
    </row>
    <row r="34" spans="2:8" ht="59.25" customHeight="1" x14ac:dyDescent="0.35">
      <c r="B34" s="62"/>
      <c r="C34" s="127" t="s">
        <v>154</v>
      </c>
      <c r="D34" s="128"/>
      <c r="E34" s="125" t="s">
        <v>155</v>
      </c>
      <c r="F34" s="126"/>
      <c r="G34" s="65"/>
      <c r="H34" s="66"/>
    </row>
    <row r="35" spans="2:8" ht="29.25" customHeight="1" x14ac:dyDescent="0.35">
      <c r="B35" s="62"/>
      <c r="C35" s="127" t="s">
        <v>26</v>
      </c>
      <c r="D35" s="128"/>
      <c r="E35" s="125" t="s">
        <v>156</v>
      </c>
      <c r="F35" s="126"/>
      <c r="G35" s="65"/>
      <c r="H35" s="66"/>
    </row>
    <row r="36" spans="2:8" ht="82.5" customHeight="1" x14ac:dyDescent="0.35">
      <c r="B36" s="62"/>
      <c r="C36" s="127" t="s">
        <v>158</v>
      </c>
      <c r="D36" s="128"/>
      <c r="E36" s="125" t="s">
        <v>157</v>
      </c>
      <c r="F36" s="126"/>
      <c r="G36" s="65"/>
      <c r="H36" s="66"/>
    </row>
    <row r="37" spans="2:8" ht="46.5" customHeight="1" x14ac:dyDescent="0.35">
      <c r="B37" s="62"/>
      <c r="C37" s="127" t="s">
        <v>31</v>
      </c>
      <c r="D37" s="128"/>
      <c r="E37" s="125" t="s">
        <v>159</v>
      </c>
      <c r="F37" s="126"/>
      <c r="G37" s="65"/>
      <c r="H37" s="66"/>
    </row>
    <row r="38" spans="2:8" ht="6.75" customHeight="1" thickBot="1" x14ac:dyDescent="0.4">
      <c r="B38" s="62"/>
      <c r="C38" s="138"/>
      <c r="D38" s="139"/>
      <c r="E38" s="140"/>
      <c r="F38" s="141"/>
      <c r="G38" s="65"/>
      <c r="H38" s="66"/>
    </row>
    <row r="39" spans="2:8" ht="15" thickTop="1" x14ac:dyDescent="0.35">
      <c r="B39" s="62"/>
      <c r="C39" s="63"/>
      <c r="D39" s="63"/>
      <c r="E39" s="64"/>
      <c r="F39" s="64"/>
      <c r="G39" s="65"/>
      <c r="H39" s="66"/>
    </row>
    <row r="40" spans="2:8" ht="21" customHeight="1" x14ac:dyDescent="0.35">
      <c r="B40" s="135" t="s">
        <v>168</v>
      </c>
      <c r="C40" s="136"/>
      <c r="D40" s="136"/>
      <c r="E40" s="136"/>
      <c r="F40" s="136"/>
      <c r="G40" s="136"/>
      <c r="H40" s="137"/>
    </row>
    <row r="41" spans="2:8" ht="20.25" customHeight="1" x14ac:dyDescent="0.35">
      <c r="B41" s="135" t="s">
        <v>169</v>
      </c>
      <c r="C41" s="136"/>
      <c r="D41" s="136"/>
      <c r="E41" s="136"/>
      <c r="F41" s="136"/>
      <c r="G41" s="136"/>
      <c r="H41" s="137"/>
    </row>
    <row r="42" spans="2:8" ht="20.25" customHeight="1" x14ac:dyDescent="0.35">
      <c r="B42" s="135" t="s">
        <v>170</v>
      </c>
      <c r="C42" s="136"/>
      <c r="D42" s="136"/>
      <c r="E42" s="136"/>
      <c r="F42" s="136"/>
      <c r="G42" s="136"/>
      <c r="H42" s="137"/>
    </row>
    <row r="43" spans="2:8" ht="20.25" customHeight="1" x14ac:dyDescent="0.35">
      <c r="B43" s="135" t="s">
        <v>171</v>
      </c>
      <c r="C43" s="136"/>
      <c r="D43" s="136"/>
      <c r="E43" s="136"/>
      <c r="F43" s="136"/>
      <c r="G43" s="136"/>
      <c r="H43" s="137"/>
    </row>
    <row r="44" spans="2:8" x14ac:dyDescent="0.35">
      <c r="B44" s="135" t="s">
        <v>172</v>
      </c>
      <c r="C44" s="136"/>
      <c r="D44" s="136"/>
      <c r="E44" s="136"/>
      <c r="F44" s="136"/>
      <c r="G44" s="136"/>
      <c r="H44" s="137"/>
    </row>
    <row r="45" spans="2:8" ht="15" thickBot="1" x14ac:dyDescent="0.4">
      <c r="B45" s="67"/>
      <c r="C45" s="68"/>
      <c r="D45" s="68"/>
      <c r="E45" s="68"/>
      <c r="F45" s="68"/>
      <c r="G45" s="68"/>
      <c r="H45" s="69"/>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18"/>
  <sheetViews>
    <sheetView topLeftCell="A142" zoomScale="70" zoomScaleNormal="70" workbookViewId="0">
      <selection activeCell="A5" sqref="A5:A6"/>
    </sheetView>
  </sheetViews>
  <sheetFormatPr baseColWidth="10" defaultRowHeight="14.5" x14ac:dyDescent="0.35"/>
  <cols>
    <col min="2" max="9" width="5.6328125" customWidth="1"/>
    <col min="10" max="10" width="10.54296875" bestFit="1" customWidth="1"/>
    <col min="11" max="12" width="11" bestFit="1" customWidth="1"/>
    <col min="13" max="13" width="10.54296875" bestFit="1" customWidth="1"/>
    <col min="14" max="15" width="11" bestFit="1" customWidth="1"/>
    <col min="16" max="16" width="10.90625" customWidth="1"/>
    <col min="17" max="17" width="11" bestFit="1" customWidth="1"/>
    <col min="18" max="18" width="11" customWidth="1"/>
    <col min="19" max="19" width="10.54296875" bestFit="1" customWidth="1"/>
    <col min="20" max="21" width="11" customWidth="1"/>
    <col min="22" max="22" width="10.90625" bestFit="1" customWidth="1"/>
    <col min="23" max="24" width="9.6328125" customWidth="1"/>
    <col min="26" max="31" width="5.6328125" customWidth="1"/>
  </cols>
  <sheetData>
    <row r="1" spans="1:76" x14ac:dyDescent="0.3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row>
    <row r="2" spans="1:76" ht="18" customHeight="1" x14ac:dyDescent="0.35">
      <c r="A2" s="36"/>
      <c r="B2" s="187" t="s">
        <v>124</v>
      </c>
      <c r="C2" s="188"/>
      <c r="D2" s="188"/>
      <c r="E2" s="188"/>
      <c r="F2" s="188"/>
      <c r="G2" s="188"/>
      <c r="H2" s="188"/>
      <c r="I2" s="188"/>
      <c r="J2" s="189" t="s">
        <v>2</v>
      </c>
      <c r="K2" s="189"/>
      <c r="L2" s="189"/>
      <c r="M2" s="189"/>
      <c r="N2" s="189"/>
      <c r="O2" s="189"/>
      <c r="P2" s="189"/>
      <c r="Q2" s="189"/>
      <c r="R2" s="189"/>
      <c r="S2" s="189"/>
      <c r="T2" s="189"/>
      <c r="U2" s="189"/>
      <c r="V2" s="189"/>
      <c r="W2" s="189"/>
      <c r="X2" s="189"/>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row>
    <row r="3" spans="1:76" ht="18.75" customHeight="1" x14ac:dyDescent="0.35">
      <c r="A3" s="36"/>
      <c r="B3" s="188"/>
      <c r="C3" s="188"/>
      <c r="D3" s="188"/>
      <c r="E3" s="188"/>
      <c r="F3" s="188"/>
      <c r="G3" s="188"/>
      <c r="H3" s="188"/>
      <c r="I3" s="188"/>
      <c r="J3" s="189"/>
      <c r="K3" s="189"/>
      <c r="L3" s="189"/>
      <c r="M3" s="189"/>
      <c r="N3" s="189"/>
      <c r="O3" s="189"/>
      <c r="P3" s="189"/>
      <c r="Q3" s="189"/>
      <c r="R3" s="189"/>
      <c r="S3" s="189"/>
      <c r="T3" s="189"/>
      <c r="U3" s="189"/>
      <c r="V3" s="189"/>
      <c r="W3" s="189"/>
      <c r="X3" s="189"/>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row>
    <row r="4" spans="1:76" ht="15" customHeight="1" x14ac:dyDescent="0.35">
      <c r="A4" s="36"/>
      <c r="B4" s="188"/>
      <c r="C4" s="188"/>
      <c r="D4" s="188"/>
      <c r="E4" s="188"/>
      <c r="F4" s="188"/>
      <c r="G4" s="188"/>
      <c r="H4" s="188"/>
      <c r="I4" s="188"/>
      <c r="J4" s="189"/>
      <c r="K4" s="189"/>
      <c r="L4" s="189"/>
      <c r="M4" s="189"/>
      <c r="N4" s="189"/>
      <c r="O4" s="189"/>
      <c r="P4" s="189"/>
      <c r="Q4" s="189"/>
      <c r="R4" s="189"/>
      <c r="S4" s="189"/>
      <c r="T4" s="189"/>
      <c r="U4" s="189"/>
      <c r="V4" s="189"/>
      <c r="W4" s="189"/>
      <c r="X4" s="189"/>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row>
    <row r="5" spans="1:76" ht="15" thickBot="1" x14ac:dyDescent="0.4">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row>
    <row r="6" spans="1:76" ht="15" customHeight="1" x14ac:dyDescent="0.35">
      <c r="A6" s="36"/>
      <c r="B6" s="190" t="s">
        <v>4</v>
      </c>
      <c r="C6" s="191"/>
      <c r="D6" s="192"/>
      <c r="E6" s="173" t="s">
        <v>100</v>
      </c>
      <c r="F6" s="174"/>
      <c r="G6" s="174"/>
      <c r="H6" s="174"/>
      <c r="I6" s="174"/>
      <c r="J6" s="77" t="e">
        <f>IF(AND('Mapa final'!#REF!="Muy Alta",'Mapa final'!#REF!="Leve"),CONCATENATE("R1C",'Mapa final'!#REF!),"")</f>
        <v>#REF!</v>
      </c>
      <c r="K6" s="78" t="e">
        <f>IF(AND('Mapa final'!#REF!="Muy Alta",'Mapa final'!#REF!="Leve"),CONCATENATE("R1C",'Mapa final'!#REF!),"")</f>
        <v>#REF!</v>
      </c>
      <c r="L6" s="79" t="e">
        <f>IF(AND('Mapa final'!#REF!="Muy Alta",'Mapa final'!#REF!="Leve"),CONCATENATE("R1C",'Mapa final'!#REF!),"")</f>
        <v>#REF!</v>
      </c>
      <c r="M6" s="77" t="e">
        <f>IF(AND('Mapa final'!#REF!="Muy Alta",'Mapa final'!#REF!="Menor"),CONCATENATE("R1C",'Mapa final'!#REF!),"")</f>
        <v>#REF!</v>
      </c>
      <c r="N6" s="78" t="e">
        <f>IF(AND('Mapa final'!#REF!="Muy Alta",'Mapa final'!#REF!="Menor"),CONCATENATE("R1C",'Mapa final'!#REF!),"")</f>
        <v>#REF!</v>
      </c>
      <c r="O6" s="79" t="e">
        <f>IF(AND('Mapa final'!#REF!="Muy Alta",'Mapa final'!#REF!="Menor"),CONCATENATE("R1C",'Mapa final'!#REF!),"")</f>
        <v>#REF!</v>
      </c>
      <c r="P6" s="77" t="e">
        <f>IF(AND('Mapa final'!#REF!="Muy Alta",'Mapa final'!#REF!="Moderado"),CONCATENATE("R1C",'Mapa final'!#REF!),"")</f>
        <v>#REF!</v>
      </c>
      <c r="Q6" s="78" t="e">
        <f>IF(AND('Mapa final'!#REF!="Muy Alta",'Mapa final'!#REF!="Moderado"),CONCATENATE("R1C",'Mapa final'!#REF!),"")</f>
        <v>#REF!</v>
      </c>
      <c r="R6" s="79" t="e">
        <f>IF(AND('Mapa final'!#REF!="Muy Alta",'Mapa final'!#REF!="Moderado"),CONCATENATE("R1C",'Mapa final'!#REF!),"")</f>
        <v>#REF!</v>
      </c>
      <c r="S6" s="77" t="e">
        <f>IF(AND('Mapa final'!#REF!="Muy Alta",'Mapa final'!#REF!="Mayor"),CONCATENATE("R1C",'Mapa final'!#REF!),"")</f>
        <v>#REF!</v>
      </c>
      <c r="T6" s="78" t="e">
        <f>IF(AND('Mapa final'!#REF!="Muy Alta",'Mapa final'!#REF!="Mayor"),CONCATENATE("R1C",'Mapa final'!#REF!),"")</f>
        <v>#REF!</v>
      </c>
      <c r="U6" s="79" t="e">
        <f>IF(AND('Mapa final'!#REF!="Muy Alta",'Mapa final'!#REF!="Mayor"),CONCATENATE("R1C",'Mapa final'!#REF!),"")</f>
        <v>#REF!</v>
      </c>
      <c r="V6" s="84" t="e">
        <f>IF(AND('Mapa final'!#REF!="Muy Alta",'Mapa final'!#REF!="Catastrófico"),CONCATENATE("R1C",'Mapa final'!#REF!),"")</f>
        <v>#REF!</v>
      </c>
      <c r="W6" s="85" t="e">
        <f>IF(AND('Mapa final'!#REF!="Muy Alta",'Mapa final'!#REF!="Catastrófico"),CONCATENATE("R1C",'Mapa final'!#REF!),"")</f>
        <v>#REF!</v>
      </c>
      <c r="X6" s="86" t="e">
        <f>IF(AND('Mapa final'!#REF!="Muy Alta",'Mapa final'!#REF!="Catastrófico"),CONCATENATE("R1C",'Mapa final'!#REF!),"")</f>
        <v>#REF!</v>
      </c>
      <c r="Y6" s="36"/>
      <c r="Z6" s="178" t="s">
        <v>66</v>
      </c>
      <c r="AA6" s="179"/>
      <c r="AB6" s="179"/>
      <c r="AC6" s="179"/>
      <c r="AD6" s="179"/>
      <c r="AE6" s="180"/>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76" ht="15" customHeight="1" x14ac:dyDescent="0.35">
      <c r="A7" s="36"/>
      <c r="B7" s="193"/>
      <c r="C7" s="194"/>
      <c r="D7" s="195"/>
      <c r="E7" s="177"/>
      <c r="F7" s="176"/>
      <c r="G7" s="176"/>
      <c r="H7" s="176"/>
      <c r="I7" s="176"/>
      <c r="J7" s="80" t="e">
        <f>IF(AND('Mapa final'!#REF!="Muy Alta",'Mapa final'!#REF!="Leve"),CONCATENATE("R2C",'Mapa final'!#REF!),"")</f>
        <v>#REF!</v>
      </c>
      <c r="K7" s="112" t="e">
        <f>IF(AND('Mapa final'!#REF!="Muy Alta",'Mapa final'!#REF!="Leve"),CONCATENATE("R2C",'Mapa final'!#REF!),"")</f>
        <v>#REF!</v>
      </c>
      <c r="L7" s="81" t="e">
        <f>IF(AND('Mapa final'!#REF!="Muy Alta",'Mapa final'!#REF!="Leve"),CONCATENATE("R2C",'Mapa final'!#REF!),"")</f>
        <v>#REF!</v>
      </c>
      <c r="M7" s="80" t="e">
        <f>IF(AND('Mapa final'!#REF!="Muy Alta",'Mapa final'!#REF!="Menor"),CONCATENATE("R2C",'Mapa final'!#REF!),"")</f>
        <v>#REF!</v>
      </c>
      <c r="N7" s="112" t="e">
        <f>IF(AND('Mapa final'!#REF!="Muy Alta",'Mapa final'!#REF!="Menor"),CONCATENATE("R2C",'Mapa final'!#REF!),"")</f>
        <v>#REF!</v>
      </c>
      <c r="O7" s="81" t="e">
        <f>IF(AND('Mapa final'!#REF!="Muy Alta",'Mapa final'!#REF!="Menor"),CONCATENATE("R2C",'Mapa final'!#REF!),"")</f>
        <v>#REF!</v>
      </c>
      <c r="P7" s="80" t="e">
        <f>IF(AND('Mapa final'!#REF!="Muy Alta",'Mapa final'!#REF!="Moderado"),CONCATENATE("R2C",'Mapa final'!#REF!),"")</f>
        <v>#REF!</v>
      </c>
      <c r="Q7" s="112" t="e">
        <f>IF(AND('Mapa final'!#REF!="Muy Alta",'Mapa final'!#REF!="Moderado"),CONCATENATE("R2C",'Mapa final'!#REF!),"")</f>
        <v>#REF!</v>
      </c>
      <c r="R7" s="81" t="e">
        <f>IF(AND('Mapa final'!#REF!="Muy Alta",'Mapa final'!#REF!="Moderado"),CONCATENATE("R2C",'Mapa final'!#REF!),"")</f>
        <v>#REF!</v>
      </c>
      <c r="S7" s="80" t="e">
        <f>IF(AND('Mapa final'!#REF!="Muy Alta",'Mapa final'!#REF!="Mayor"),CONCATENATE("R2C",'Mapa final'!#REF!),"")</f>
        <v>#REF!</v>
      </c>
      <c r="T7" s="112" t="e">
        <f>IF(AND('Mapa final'!#REF!="Muy Alta",'Mapa final'!#REF!="Mayor"),CONCATENATE("R2C",'Mapa final'!#REF!),"")</f>
        <v>#REF!</v>
      </c>
      <c r="U7" s="81" t="e">
        <f>IF(AND('Mapa final'!#REF!="Muy Alta",'Mapa final'!#REF!="Mayor"),CONCATENATE("R2C",'Mapa final'!#REF!),"")</f>
        <v>#REF!</v>
      </c>
      <c r="V7" s="87" t="e">
        <f>IF(AND('Mapa final'!#REF!="Muy Alta",'Mapa final'!#REF!="Catastrófico"),CONCATENATE("R2C",'Mapa final'!#REF!),"")</f>
        <v>#REF!</v>
      </c>
      <c r="W7" s="113" t="e">
        <f>IF(AND('Mapa final'!#REF!="Muy Alta",'Mapa final'!#REF!="Catastrófico"),CONCATENATE("R2C",'Mapa final'!#REF!),"")</f>
        <v>#REF!</v>
      </c>
      <c r="X7" s="88" t="e">
        <f>IF(AND('Mapa final'!#REF!="Muy Alta",'Mapa final'!#REF!="Catastrófico"),CONCATENATE("R2C",'Mapa final'!#REF!),"")</f>
        <v>#REF!</v>
      </c>
      <c r="Y7" s="36"/>
      <c r="Z7" s="181"/>
      <c r="AA7" s="182"/>
      <c r="AB7" s="182"/>
      <c r="AC7" s="182"/>
      <c r="AD7" s="182"/>
      <c r="AE7" s="183"/>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76" ht="15" customHeight="1" x14ac:dyDescent="0.35">
      <c r="A8" s="36"/>
      <c r="B8" s="193"/>
      <c r="C8" s="194"/>
      <c r="D8" s="195"/>
      <c r="E8" s="177"/>
      <c r="F8" s="176"/>
      <c r="G8" s="176"/>
      <c r="H8" s="176"/>
      <c r="I8" s="176"/>
      <c r="J8" s="80" t="e">
        <f>IF(AND('Mapa final'!#REF!="Muy Alta",'Mapa final'!#REF!="Leve"),CONCATENATE("R3C",'Mapa final'!#REF!),"")</f>
        <v>#REF!</v>
      </c>
      <c r="K8" s="112" t="e">
        <f>IF(AND('Mapa final'!#REF!="Muy Alta",'Mapa final'!#REF!="Leve"),CONCATENATE("R3C",'Mapa final'!#REF!),"")</f>
        <v>#REF!</v>
      </c>
      <c r="L8" s="81" t="e">
        <f>IF(AND('Mapa final'!#REF!="Muy Alta",'Mapa final'!#REF!="Leve"),CONCATENATE("R3C",'Mapa final'!#REF!),"")</f>
        <v>#REF!</v>
      </c>
      <c r="M8" s="80" t="e">
        <f>IF(AND('Mapa final'!#REF!="Muy Alta",'Mapa final'!#REF!="Menor"),CONCATENATE("R3C",'Mapa final'!#REF!),"")</f>
        <v>#REF!</v>
      </c>
      <c r="N8" s="112" t="e">
        <f>IF(AND('Mapa final'!#REF!="Muy Alta",'Mapa final'!#REF!="Menor"),CONCATENATE("R3C",'Mapa final'!#REF!),"")</f>
        <v>#REF!</v>
      </c>
      <c r="O8" s="81" t="e">
        <f>IF(AND('Mapa final'!#REF!="Muy Alta",'Mapa final'!#REF!="Menor"),CONCATENATE("R3C",'Mapa final'!#REF!),"")</f>
        <v>#REF!</v>
      </c>
      <c r="P8" s="80" t="e">
        <f>IF(AND('Mapa final'!#REF!="Muy Alta",'Mapa final'!#REF!="Moderado"),CONCATENATE("R3C",'Mapa final'!#REF!),"")</f>
        <v>#REF!</v>
      </c>
      <c r="Q8" s="112" t="e">
        <f>IF(AND('Mapa final'!#REF!="Muy Alta",'Mapa final'!#REF!="Moderado"),CONCATENATE("R3C",'Mapa final'!#REF!),"")</f>
        <v>#REF!</v>
      </c>
      <c r="R8" s="81" t="e">
        <f>IF(AND('Mapa final'!#REF!="Muy Alta",'Mapa final'!#REF!="Moderado"),CONCATENATE("R3C",'Mapa final'!#REF!),"")</f>
        <v>#REF!</v>
      </c>
      <c r="S8" s="80" t="e">
        <f>IF(AND('Mapa final'!#REF!="Muy Alta",'Mapa final'!#REF!="Mayor"),CONCATENATE("R3C",'Mapa final'!#REF!),"")</f>
        <v>#REF!</v>
      </c>
      <c r="T8" s="112" t="e">
        <f>IF(AND('Mapa final'!#REF!="Muy Alta",'Mapa final'!#REF!="Mayor"),CONCATENATE("R3C",'Mapa final'!#REF!),"")</f>
        <v>#REF!</v>
      </c>
      <c r="U8" s="81" t="e">
        <f>IF(AND('Mapa final'!#REF!="Muy Alta",'Mapa final'!#REF!="Mayor"),CONCATENATE("R3C",'Mapa final'!#REF!),"")</f>
        <v>#REF!</v>
      </c>
      <c r="V8" s="87" t="e">
        <f>IF(AND('Mapa final'!#REF!="Muy Alta",'Mapa final'!#REF!="Catastrófico"),CONCATENATE("R3C",'Mapa final'!#REF!),"")</f>
        <v>#REF!</v>
      </c>
      <c r="W8" s="113" t="e">
        <f>IF(AND('Mapa final'!#REF!="Muy Alta",'Mapa final'!#REF!="Catastrófico"),CONCATENATE("R3C",'Mapa final'!#REF!),"")</f>
        <v>#REF!</v>
      </c>
      <c r="X8" s="88" t="e">
        <f>IF(AND('Mapa final'!#REF!="Muy Alta",'Mapa final'!#REF!="Catastrófico"),CONCATENATE("R3C",'Mapa final'!#REF!),"")</f>
        <v>#REF!</v>
      </c>
      <c r="Y8" s="36"/>
      <c r="Z8" s="181"/>
      <c r="AA8" s="182"/>
      <c r="AB8" s="182"/>
      <c r="AC8" s="182"/>
      <c r="AD8" s="182"/>
      <c r="AE8" s="183"/>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76" ht="15" customHeight="1" x14ac:dyDescent="0.35">
      <c r="A9" s="36"/>
      <c r="B9" s="193"/>
      <c r="C9" s="194"/>
      <c r="D9" s="195"/>
      <c r="E9" s="177"/>
      <c r="F9" s="176"/>
      <c r="G9" s="176"/>
      <c r="H9" s="176"/>
      <c r="I9" s="176"/>
      <c r="J9" s="80" t="e">
        <f>IF(AND('Mapa final'!#REF!="Muy Alta",'Mapa final'!#REF!="Leve"),CONCATENATE("R4C",'Mapa final'!#REF!),"")</f>
        <v>#REF!</v>
      </c>
      <c r="K9" s="112" t="e">
        <f>IF(AND('Mapa final'!#REF!="Muy Alta",'Mapa final'!#REF!="Leve"),CONCATENATE("R4C",'Mapa final'!#REF!),"")</f>
        <v>#REF!</v>
      </c>
      <c r="L9" s="81" t="e">
        <f>IF(AND('Mapa final'!#REF!="Muy Alta",'Mapa final'!#REF!="Leve"),CONCATENATE("R4C",'Mapa final'!#REF!),"")</f>
        <v>#REF!</v>
      </c>
      <c r="M9" s="80" t="e">
        <f>IF(AND('Mapa final'!#REF!="Muy Alta",'Mapa final'!#REF!="Menor"),CONCATENATE("R4C",'Mapa final'!#REF!),"")</f>
        <v>#REF!</v>
      </c>
      <c r="N9" s="112" t="e">
        <f>IF(AND('Mapa final'!#REF!="Muy Alta",'Mapa final'!#REF!="Menor"),CONCATENATE("R4C",'Mapa final'!#REF!),"")</f>
        <v>#REF!</v>
      </c>
      <c r="O9" s="81" t="e">
        <f>IF(AND('Mapa final'!#REF!="Muy Alta",'Mapa final'!#REF!="Menor"),CONCATENATE("R4C",'Mapa final'!#REF!),"")</f>
        <v>#REF!</v>
      </c>
      <c r="P9" s="80" t="e">
        <f>IF(AND('Mapa final'!#REF!="Muy Alta",'Mapa final'!#REF!="Moderado"),CONCATENATE("R4C",'Mapa final'!#REF!),"")</f>
        <v>#REF!</v>
      </c>
      <c r="Q9" s="112" t="e">
        <f>IF(AND('Mapa final'!#REF!="Muy Alta",'Mapa final'!#REF!="Moderado"),CONCATENATE("R4C",'Mapa final'!#REF!),"")</f>
        <v>#REF!</v>
      </c>
      <c r="R9" s="81" t="e">
        <f>IF(AND('Mapa final'!#REF!="Muy Alta",'Mapa final'!#REF!="Moderado"),CONCATENATE("R4C",'Mapa final'!#REF!),"")</f>
        <v>#REF!</v>
      </c>
      <c r="S9" s="80" t="e">
        <f>IF(AND('Mapa final'!#REF!="Muy Alta",'Mapa final'!#REF!="Mayor"),CONCATENATE("R4C",'Mapa final'!#REF!),"")</f>
        <v>#REF!</v>
      </c>
      <c r="T9" s="112" t="e">
        <f>IF(AND('Mapa final'!#REF!="Muy Alta",'Mapa final'!#REF!="Mayor"),CONCATENATE("R4C",'Mapa final'!#REF!),"")</f>
        <v>#REF!</v>
      </c>
      <c r="U9" s="81" t="e">
        <f>IF(AND('Mapa final'!#REF!="Muy Alta",'Mapa final'!#REF!="Mayor"),CONCATENATE("R4C",'Mapa final'!#REF!),"")</f>
        <v>#REF!</v>
      </c>
      <c r="V9" s="87" t="e">
        <f>IF(AND('Mapa final'!#REF!="Muy Alta",'Mapa final'!#REF!="Catastrófico"),CONCATENATE("R4C",'Mapa final'!#REF!),"")</f>
        <v>#REF!</v>
      </c>
      <c r="W9" s="113" t="e">
        <f>IF(AND('Mapa final'!#REF!="Muy Alta",'Mapa final'!#REF!="Catastrófico"),CONCATENATE("R4C",'Mapa final'!#REF!),"")</f>
        <v>#REF!</v>
      </c>
      <c r="X9" s="88" t="e">
        <f>IF(AND('Mapa final'!#REF!="Muy Alta",'Mapa final'!#REF!="Catastrófico"),CONCATENATE("R4C",'Mapa final'!#REF!),"")</f>
        <v>#REF!</v>
      </c>
      <c r="Y9" s="36"/>
      <c r="Z9" s="181"/>
      <c r="AA9" s="182"/>
      <c r="AB9" s="182"/>
      <c r="AC9" s="182"/>
      <c r="AD9" s="182"/>
      <c r="AE9" s="183"/>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76" ht="15" customHeight="1" x14ac:dyDescent="0.35">
      <c r="A10" s="36"/>
      <c r="B10" s="193"/>
      <c r="C10" s="194"/>
      <c r="D10" s="195"/>
      <c r="E10" s="177"/>
      <c r="F10" s="176"/>
      <c r="G10" s="176"/>
      <c r="H10" s="176"/>
      <c r="I10" s="176"/>
      <c r="J10" s="80" t="e">
        <f>IF(AND('Mapa final'!#REF!="Muy Alta",'Mapa final'!#REF!="Leve"),CONCATENATE("R5C",'Mapa final'!#REF!),"")</f>
        <v>#REF!</v>
      </c>
      <c r="K10" s="112" t="e">
        <f>IF(AND('Mapa final'!#REF!="Muy Alta",'Mapa final'!#REF!="Leve"),CONCATENATE("R5C",'Mapa final'!#REF!),"")</f>
        <v>#REF!</v>
      </c>
      <c r="L10" s="81" t="e">
        <f>IF(AND('Mapa final'!#REF!="Muy Alta",'Mapa final'!#REF!="Leve"),CONCATENATE("R5C",'Mapa final'!#REF!),"")</f>
        <v>#REF!</v>
      </c>
      <c r="M10" s="80" t="e">
        <f>IF(AND('Mapa final'!#REF!="Muy Alta",'Mapa final'!#REF!="Menor"),CONCATENATE("R5C",'Mapa final'!#REF!),"")</f>
        <v>#REF!</v>
      </c>
      <c r="N10" s="112" t="e">
        <f>IF(AND('Mapa final'!#REF!="Muy Alta",'Mapa final'!#REF!="Menor"),CONCATENATE("R5C",'Mapa final'!#REF!),"")</f>
        <v>#REF!</v>
      </c>
      <c r="O10" s="81" t="e">
        <f>IF(AND('Mapa final'!#REF!="Muy Alta",'Mapa final'!#REF!="Menor"),CONCATENATE("R5C",'Mapa final'!#REF!),"")</f>
        <v>#REF!</v>
      </c>
      <c r="P10" s="80" t="e">
        <f>IF(AND('Mapa final'!#REF!="Muy Alta",'Mapa final'!#REF!="Moderado"),CONCATENATE("R5C",'Mapa final'!#REF!),"")</f>
        <v>#REF!</v>
      </c>
      <c r="Q10" s="112" t="e">
        <f>IF(AND('Mapa final'!#REF!="Muy Alta",'Mapa final'!#REF!="Moderado"),CONCATENATE("R5C",'Mapa final'!#REF!),"")</f>
        <v>#REF!</v>
      </c>
      <c r="R10" s="81" t="e">
        <f>IF(AND('Mapa final'!#REF!="Muy Alta",'Mapa final'!#REF!="Moderado"),CONCATENATE("R5C",'Mapa final'!#REF!),"")</f>
        <v>#REF!</v>
      </c>
      <c r="S10" s="80" t="e">
        <f>IF(AND('Mapa final'!#REF!="Muy Alta",'Mapa final'!#REF!="Mayor"),CONCATENATE("R5C",'Mapa final'!#REF!),"")</f>
        <v>#REF!</v>
      </c>
      <c r="T10" s="112" t="e">
        <f>IF(AND('Mapa final'!#REF!="Muy Alta",'Mapa final'!#REF!="Mayor"),CONCATENATE("R5C",'Mapa final'!#REF!),"")</f>
        <v>#REF!</v>
      </c>
      <c r="U10" s="81" t="e">
        <f>IF(AND('Mapa final'!#REF!="Muy Alta",'Mapa final'!#REF!="Mayor"),CONCATENATE("R5C",'Mapa final'!#REF!),"")</f>
        <v>#REF!</v>
      </c>
      <c r="V10" s="87" t="e">
        <f>IF(AND('Mapa final'!#REF!="Muy Alta",'Mapa final'!#REF!="Catastrófico"),CONCATENATE("R5C",'Mapa final'!#REF!),"")</f>
        <v>#REF!</v>
      </c>
      <c r="W10" s="113" t="e">
        <f>IF(AND('Mapa final'!#REF!="Muy Alta",'Mapa final'!#REF!="Catastrófico"),CONCATENATE("R5C",'Mapa final'!#REF!),"")</f>
        <v>#REF!</v>
      </c>
      <c r="X10" s="88" t="e">
        <f>IF(AND('Mapa final'!#REF!="Muy Alta",'Mapa final'!#REF!="Catastrófico"),CONCATENATE("R5C",'Mapa final'!#REF!),"")</f>
        <v>#REF!</v>
      </c>
      <c r="Y10" s="36"/>
      <c r="Z10" s="181"/>
      <c r="AA10" s="182"/>
      <c r="AB10" s="182"/>
      <c r="AC10" s="182"/>
      <c r="AD10" s="182"/>
      <c r="AE10" s="183"/>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76" ht="15" customHeight="1" x14ac:dyDescent="0.35">
      <c r="A11" s="36"/>
      <c r="B11" s="193"/>
      <c r="C11" s="194"/>
      <c r="D11" s="195"/>
      <c r="E11" s="177"/>
      <c r="F11" s="176"/>
      <c r="G11" s="176"/>
      <c r="H11" s="176"/>
      <c r="I11" s="176"/>
      <c r="J11" s="80" t="e">
        <f>IF(AND('Mapa final'!#REF!="Muy Alta",'Mapa final'!#REF!="Leve"),CONCATENATE("R6C",'Mapa final'!#REF!),"")</f>
        <v>#REF!</v>
      </c>
      <c r="K11" s="112" t="e">
        <f>IF(AND('Mapa final'!#REF!="Muy Alta",'Mapa final'!#REF!="Leve"),CONCATENATE("R6C",'Mapa final'!#REF!),"")</f>
        <v>#REF!</v>
      </c>
      <c r="L11" s="81" t="e">
        <f>IF(AND('Mapa final'!#REF!="Muy Alta",'Mapa final'!#REF!="Leve"),CONCATENATE("R6C",'Mapa final'!#REF!),"")</f>
        <v>#REF!</v>
      </c>
      <c r="M11" s="80" t="e">
        <f>IF(AND('Mapa final'!#REF!="Muy Alta",'Mapa final'!#REF!="Menor"),CONCATENATE("R6C",'Mapa final'!#REF!),"")</f>
        <v>#REF!</v>
      </c>
      <c r="N11" s="112" t="e">
        <f>IF(AND('Mapa final'!#REF!="Muy Alta",'Mapa final'!#REF!="Menor"),CONCATENATE("R6C",'Mapa final'!#REF!),"")</f>
        <v>#REF!</v>
      </c>
      <c r="O11" s="81" t="e">
        <f>IF(AND('Mapa final'!#REF!="Muy Alta",'Mapa final'!#REF!="Menor"),CONCATENATE("R6C",'Mapa final'!#REF!),"")</f>
        <v>#REF!</v>
      </c>
      <c r="P11" s="80" t="e">
        <f>IF(AND('Mapa final'!#REF!="Muy Alta",'Mapa final'!#REF!="Moderado"),CONCATENATE("R6C",'Mapa final'!#REF!),"")</f>
        <v>#REF!</v>
      </c>
      <c r="Q11" s="112" t="e">
        <f>IF(AND('Mapa final'!#REF!="Muy Alta",'Mapa final'!#REF!="Moderado"),CONCATENATE("R6C",'Mapa final'!#REF!),"")</f>
        <v>#REF!</v>
      </c>
      <c r="R11" s="81" t="e">
        <f>IF(AND('Mapa final'!#REF!="Muy Alta",'Mapa final'!#REF!="Moderado"),CONCATENATE("R6C",'Mapa final'!#REF!),"")</f>
        <v>#REF!</v>
      </c>
      <c r="S11" s="80" t="e">
        <f>IF(AND('Mapa final'!#REF!="Muy Alta",'Mapa final'!#REF!="Mayor"),CONCATENATE("R6C",'Mapa final'!#REF!),"")</f>
        <v>#REF!</v>
      </c>
      <c r="T11" s="112" t="e">
        <f>IF(AND('Mapa final'!#REF!="Muy Alta",'Mapa final'!#REF!="Mayor"),CONCATENATE("R6C",'Mapa final'!#REF!),"")</f>
        <v>#REF!</v>
      </c>
      <c r="U11" s="81" t="e">
        <f>IF(AND('Mapa final'!#REF!="Muy Alta",'Mapa final'!#REF!="Mayor"),CONCATENATE("R6C",'Mapa final'!#REF!),"")</f>
        <v>#REF!</v>
      </c>
      <c r="V11" s="87" t="e">
        <f>IF(AND('Mapa final'!#REF!="Muy Alta",'Mapa final'!#REF!="Catastrófico"),CONCATENATE("R6C",'Mapa final'!#REF!),"")</f>
        <v>#REF!</v>
      </c>
      <c r="W11" s="113" t="e">
        <f>IF(AND('Mapa final'!#REF!="Muy Alta",'Mapa final'!#REF!="Catastrófico"),CONCATENATE("R6C",'Mapa final'!#REF!),"")</f>
        <v>#REF!</v>
      </c>
      <c r="X11" s="88" t="e">
        <f>IF(AND('Mapa final'!#REF!="Muy Alta",'Mapa final'!#REF!="Catastrófico"),CONCATENATE("R6C",'Mapa final'!#REF!),"")</f>
        <v>#REF!</v>
      </c>
      <c r="Y11" s="36"/>
      <c r="Z11" s="181"/>
      <c r="AA11" s="182"/>
      <c r="AB11" s="182"/>
      <c r="AC11" s="182"/>
      <c r="AD11" s="182"/>
      <c r="AE11" s="183"/>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76" ht="15" customHeight="1" x14ac:dyDescent="0.35">
      <c r="A12" s="36"/>
      <c r="B12" s="193"/>
      <c r="C12" s="194"/>
      <c r="D12" s="195"/>
      <c r="E12" s="177"/>
      <c r="F12" s="176"/>
      <c r="G12" s="176"/>
      <c r="H12" s="176"/>
      <c r="I12" s="176"/>
      <c r="J12" s="80" t="e">
        <f>IF(AND('Mapa final'!#REF!="Muy Alta",'Mapa final'!#REF!="Leve"),CONCATENATE("R7C",'Mapa final'!#REF!),"")</f>
        <v>#REF!</v>
      </c>
      <c r="K12" s="112" t="e">
        <f>IF(AND('Mapa final'!#REF!="Muy Alta",'Mapa final'!#REF!="Leve"),CONCATENATE("R7C",'Mapa final'!#REF!),"")</f>
        <v>#REF!</v>
      </c>
      <c r="L12" s="81" t="e">
        <f>IF(AND('Mapa final'!#REF!="Muy Alta",'Mapa final'!#REF!="Leve"),CONCATENATE("R7C",'Mapa final'!#REF!),"")</f>
        <v>#REF!</v>
      </c>
      <c r="M12" s="80" t="e">
        <f>IF(AND('Mapa final'!#REF!="Muy Alta",'Mapa final'!#REF!="Menor"),CONCATENATE("R7C",'Mapa final'!#REF!),"")</f>
        <v>#REF!</v>
      </c>
      <c r="N12" s="112" t="e">
        <f>IF(AND('Mapa final'!#REF!="Muy Alta",'Mapa final'!#REF!="Menor"),CONCATENATE("R7C",'Mapa final'!#REF!),"")</f>
        <v>#REF!</v>
      </c>
      <c r="O12" s="81" t="e">
        <f>IF(AND('Mapa final'!#REF!="Muy Alta",'Mapa final'!#REF!="Menor"),CONCATENATE("R7C",'Mapa final'!#REF!),"")</f>
        <v>#REF!</v>
      </c>
      <c r="P12" s="80" t="e">
        <f>IF(AND('Mapa final'!#REF!="Muy Alta",'Mapa final'!#REF!="Moderado"),CONCATENATE("R7C",'Mapa final'!#REF!),"")</f>
        <v>#REF!</v>
      </c>
      <c r="Q12" s="112" t="e">
        <f>IF(AND('Mapa final'!#REF!="Muy Alta",'Mapa final'!#REF!="Moderado"),CONCATENATE("R7C",'Mapa final'!#REF!),"")</f>
        <v>#REF!</v>
      </c>
      <c r="R12" s="81" t="e">
        <f>IF(AND('Mapa final'!#REF!="Muy Alta",'Mapa final'!#REF!="Moderado"),CONCATENATE("R7C",'Mapa final'!#REF!),"")</f>
        <v>#REF!</v>
      </c>
      <c r="S12" s="80" t="e">
        <f>IF(AND('Mapa final'!#REF!="Muy Alta",'Mapa final'!#REF!="Mayor"),CONCATENATE("R7C",'Mapa final'!#REF!),"")</f>
        <v>#REF!</v>
      </c>
      <c r="T12" s="112" t="e">
        <f>IF(AND('Mapa final'!#REF!="Muy Alta",'Mapa final'!#REF!="Mayor"),CONCATENATE("R7C",'Mapa final'!#REF!),"")</f>
        <v>#REF!</v>
      </c>
      <c r="U12" s="81" t="e">
        <f>IF(AND('Mapa final'!#REF!="Muy Alta",'Mapa final'!#REF!="Mayor"),CONCATENATE("R7C",'Mapa final'!#REF!),"")</f>
        <v>#REF!</v>
      </c>
      <c r="V12" s="87" t="e">
        <f>IF(AND('Mapa final'!#REF!="Muy Alta",'Mapa final'!#REF!="Catastrófico"),CONCATENATE("R7C",'Mapa final'!#REF!),"")</f>
        <v>#REF!</v>
      </c>
      <c r="W12" s="113" t="e">
        <f>IF(AND('Mapa final'!#REF!="Muy Alta",'Mapa final'!#REF!="Catastrófico"),CONCATENATE("R7C",'Mapa final'!#REF!),"")</f>
        <v>#REF!</v>
      </c>
      <c r="X12" s="88" t="e">
        <f>IF(AND('Mapa final'!#REF!="Muy Alta",'Mapa final'!#REF!="Catastrófico"),CONCATENATE("R7C",'Mapa final'!#REF!),"")</f>
        <v>#REF!</v>
      </c>
      <c r="Y12" s="36"/>
      <c r="Z12" s="181"/>
      <c r="AA12" s="182"/>
      <c r="AB12" s="182"/>
      <c r="AC12" s="182"/>
      <c r="AD12" s="182"/>
      <c r="AE12" s="183"/>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76" ht="15" customHeight="1" x14ac:dyDescent="0.35">
      <c r="A13" s="36"/>
      <c r="B13" s="193"/>
      <c r="C13" s="194"/>
      <c r="D13" s="195"/>
      <c r="E13" s="177"/>
      <c r="F13" s="176"/>
      <c r="G13" s="176"/>
      <c r="H13" s="176"/>
      <c r="I13" s="176"/>
      <c r="J13" s="80" t="e">
        <f>IF(AND('Mapa final'!#REF!="Muy Alta",'Mapa final'!#REF!="Leve"),CONCATENATE("R8C",'Mapa final'!#REF!),"")</f>
        <v>#REF!</v>
      </c>
      <c r="K13" s="112" t="e">
        <f>IF(AND('Mapa final'!#REF!="Muy Alta",'Mapa final'!#REF!="Leve"),CONCATENATE("R8C",'Mapa final'!#REF!),"")</f>
        <v>#REF!</v>
      </c>
      <c r="L13" s="81" t="e">
        <f>IF(AND('Mapa final'!#REF!="Muy Alta",'Mapa final'!#REF!="Leve"),CONCATENATE("R8C",'Mapa final'!#REF!),"")</f>
        <v>#REF!</v>
      </c>
      <c r="M13" s="80" t="e">
        <f>IF(AND('Mapa final'!#REF!="Muy Alta",'Mapa final'!#REF!="Menor"),CONCATENATE("R8C",'Mapa final'!#REF!),"")</f>
        <v>#REF!</v>
      </c>
      <c r="N13" s="112" t="e">
        <f>IF(AND('Mapa final'!#REF!="Muy Alta",'Mapa final'!#REF!="Menor"),CONCATENATE("R8C",'Mapa final'!#REF!),"")</f>
        <v>#REF!</v>
      </c>
      <c r="O13" s="81" t="e">
        <f>IF(AND('Mapa final'!#REF!="Muy Alta",'Mapa final'!#REF!="Menor"),CONCATENATE("R8C",'Mapa final'!#REF!),"")</f>
        <v>#REF!</v>
      </c>
      <c r="P13" s="80" t="e">
        <f>IF(AND('Mapa final'!#REF!="Muy Alta",'Mapa final'!#REF!="Moderado"),CONCATENATE("R8C",'Mapa final'!#REF!),"")</f>
        <v>#REF!</v>
      </c>
      <c r="Q13" s="112" t="e">
        <f>IF(AND('Mapa final'!#REF!="Muy Alta",'Mapa final'!#REF!="Moderado"),CONCATENATE("R8C",'Mapa final'!#REF!),"")</f>
        <v>#REF!</v>
      </c>
      <c r="R13" s="81" t="e">
        <f>IF(AND('Mapa final'!#REF!="Muy Alta",'Mapa final'!#REF!="Moderado"),CONCATENATE("R8C",'Mapa final'!#REF!),"")</f>
        <v>#REF!</v>
      </c>
      <c r="S13" s="80" t="e">
        <f>IF(AND('Mapa final'!#REF!="Muy Alta",'Mapa final'!#REF!="Mayor"),CONCATENATE("R8C",'Mapa final'!#REF!),"")</f>
        <v>#REF!</v>
      </c>
      <c r="T13" s="112" t="e">
        <f>IF(AND('Mapa final'!#REF!="Muy Alta",'Mapa final'!#REF!="Mayor"),CONCATENATE("R8C",'Mapa final'!#REF!),"")</f>
        <v>#REF!</v>
      </c>
      <c r="U13" s="81" t="e">
        <f>IF(AND('Mapa final'!#REF!="Muy Alta",'Mapa final'!#REF!="Mayor"),CONCATENATE("R8C",'Mapa final'!#REF!),"")</f>
        <v>#REF!</v>
      </c>
      <c r="V13" s="87" t="e">
        <f>IF(AND('Mapa final'!#REF!="Muy Alta",'Mapa final'!#REF!="Catastrófico"),CONCATENATE("R8C",'Mapa final'!#REF!),"")</f>
        <v>#REF!</v>
      </c>
      <c r="W13" s="113" t="e">
        <f>IF(AND('Mapa final'!#REF!="Muy Alta",'Mapa final'!#REF!="Catastrófico"),CONCATENATE("R8C",'Mapa final'!#REF!),"")</f>
        <v>#REF!</v>
      </c>
      <c r="X13" s="88" t="e">
        <f>IF(AND('Mapa final'!#REF!="Muy Alta",'Mapa final'!#REF!="Catastrófico"),CONCATENATE("R8C",'Mapa final'!#REF!),"")</f>
        <v>#REF!</v>
      </c>
      <c r="Y13" s="36"/>
      <c r="Z13" s="181"/>
      <c r="AA13" s="182"/>
      <c r="AB13" s="182"/>
      <c r="AC13" s="182"/>
      <c r="AD13" s="182"/>
      <c r="AE13" s="183"/>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76" ht="15" customHeight="1" x14ac:dyDescent="0.35">
      <c r="A14" s="36"/>
      <c r="B14" s="193"/>
      <c r="C14" s="194"/>
      <c r="D14" s="195"/>
      <c r="E14" s="177"/>
      <c r="F14" s="176"/>
      <c r="G14" s="176"/>
      <c r="H14" s="176"/>
      <c r="I14" s="176"/>
      <c r="J14" s="80" t="e">
        <f>IF(AND('Mapa final'!#REF!="Muy Alta",'Mapa final'!#REF!="Leve"),CONCATENATE("R9C",'Mapa final'!#REF!),"")</f>
        <v>#REF!</v>
      </c>
      <c r="K14" s="112" t="e">
        <f>IF(AND('Mapa final'!#REF!="Muy Alta",'Mapa final'!#REF!="Leve"),CONCATENATE("R9C",'Mapa final'!#REF!),"")</f>
        <v>#REF!</v>
      </c>
      <c r="L14" s="81" t="e">
        <f>IF(AND('Mapa final'!#REF!="Muy Alta",'Mapa final'!#REF!="Leve"),CONCATENATE("R9C",'Mapa final'!#REF!),"")</f>
        <v>#REF!</v>
      </c>
      <c r="M14" s="80" t="e">
        <f>IF(AND('Mapa final'!#REF!="Muy Alta",'Mapa final'!#REF!="Menor"),CONCATENATE("R9C",'Mapa final'!#REF!),"")</f>
        <v>#REF!</v>
      </c>
      <c r="N14" s="112" t="e">
        <f>IF(AND('Mapa final'!#REF!="Muy Alta",'Mapa final'!#REF!="Menor"),CONCATENATE("R9C",'Mapa final'!#REF!),"")</f>
        <v>#REF!</v>
      </c>
      <c r="O14" s="81" t="e">
        <f>IF(AND('Mapa final'!#REF!="Muy Alta",'Mapa final'!#REF!="Menor"),CONCATENATE("R9C",'Mapa final'!#REF!),"")</f>
        <v>#REF!</v>
      </c>
      <c r="P14" s="80" t="e">
        <f>IF(AND('Mapa final'!#REF!="Muy Alta",'Mapa final'!#REF!="Moderado"),CONCATENATE("R9C",'Mapa final'!#REF!),"")</f>
        <v>#REF!</v>
      </c>
      <c r="Q14" s="112" t="e">
        <f>IF(AND('Mapa final'!#REF!="Muy Alta",'Mapa final'!#REF!="Moderado"),CONCATENATE("R9C",'Mapa final'!#REF!),"")</f>
        <v>#REF!</v>
      </c>
      <c r="R14" s="81" t="e">
        <f>IF(AND('Mapa final'!#REF!="Muy Alta",'Mapa final'!#REF!="Moderado"),CONCATENATE("R9C",'Mapa final'!#REF!),"")</f>
        <v>#REF!</v>
      </c>
      <c r="S14" s="80" t="e">
        <f>IF(AND('Mapa final'!#REF!="Muy Alta",'Mapa final'!#REF!="Mayor"),CONCATENATE("R9C",'Mapa final'!#REF!),"")</f>
        <v>#REF!</v>
      </c>
      <c r="T14" s="112" t="e">
        <f>IF(AND('Mapa final'!#REF!="Muy Alta",'Mapa final'!#REF!="Mayor"),CONCATENATE("R9C",'Mapa final'!#REF!),"")</f>
        <v>#REF!</v>
      </c>
      <c r="U14" s="81" t="e">
        <f>IF(AND('Mapa final'!#REF!="Muy Alta",'Mapa final'!#REF!="Mayor"),CONCATENATE("R9C",'Mapa final'!#REF!),"")</f>
        <v>#REF!</v>
      </c>
      <c r="V14" s="87" t="e">
        <f>IF(AND('Mapa final'!#REF!="Muy Alta",'Mapa final'!#REF!="Catastrófico"),CONCATENATE("R9C",'Mapa final'!#REF!),"")</f>
        <v>#REF!</v>
      </c>
      <c r="W14" s="113" t="e">
        <f>IF(AND('Mapa final'!#REF!="Muy Alta",'Mapa final'!#REF!="Catastrófico"),CONCATENATE("R9C",'Mapa final'!#REF!),"")</f>
        <v>#REF!</v>
      </c>
      <c r="X14" s="88" t="e">
        <f>IF(AND('Mapa final'!#REF!="Muy Alta",'Mapa final'!#REF!="Catastrófico"),CONCATENATE("R9C",'Mapa final'!#REF!),"")</f>
        <v>#REF!</v>
      </c>
      <c r="Y14" s="36"/>
      <c r="Z14" s="181"/>
      <c r="AA14" s="182"/>
      <c r="AB14" s="182"/>
      <c r="AC14" s="182"/>
      <c r="AD14" s="182"/>
      <c r="AE14" s="183"/>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76" ht="15" customHeight="1" x14ac:dyDescent="0.35">
      <c r="A15" s="36"/>
      <c r="B15" s="193"/>
      <c r="C15" s="194"/>
      <c r="D15" s="195"/>
      <c r="E15" s="177"/>
      <c r="F15" s="176"/>
      <c r="G15" s="176"/>
      <c r="H15" s="176"/>
      <c r="I15" s="176"/>
      <c r="J15" s="80" t="e">
        <f>IF(AND('Mapa final'!#REF!="Muy Alta",'Mapa final'!#REF!="Leve"),CONCATENATE("R10C",'Mapa final'!#REF!),"")</f>
        <v>#REF!</v>
      </c>
      <c r="K15" s="112" t="e">
        <f>IF(AND('Mapa final'!#REF!="Muy Alta",'Mapa final'!#REF!="Leve"),CONCATENATE("R10C",'Mapa final'!#REF!),"")</f>
        <v>#REF!</v>
      </c>
      <c r="L15" s="81" t="e">
        <f>IF(AND('Mapa final'!#REF!="Muy Alta",'Mapa final'!#REF!="Leve"),CONCATENATE("R10C",'Mapa final'!#REF!),"")</f>
        <v>#REF!</v>
      </c>
      <c r="M15" s="80" t="e">
        <f>IF(AND('Mapa final'!#REF!="Muy Alta",'Mapa final'!#REF!="Menor"),CONCATENATE("R10C",'Mapa final'!#REF!),"")</f>
        <v>#REF!</v>
      </c>
      <c r="N15" s="112" t="e">
        <f>IF(AND('Mapa final'!#REF!="Muy Alta",'Mapa final'!#REF!="Menor"),CONCATENATE("R10C",'Mapa final'!#REF!),"")</f>
        <v>#REF!</v>
      </c>
      <c r="O15" s="81" t="e">
        <f>IF(AND('Mapa final'!#REF!="Muy Alta",'Mapa final'!#REF!="Menor"),CONCATENATE("R10C",'Mapa final'!#REF!),"")</f>
        <v>#REF!</v>
      </c>
      <c r="P15" s="80" t="e">
        <f>IF(AND('Mapa final'!#REF!="Muy Alta",'Mapa final'!#REF!="Moderado"),CONCATENATE("R10C",'Mapa final'!#REF!),"")</f>
        <v>#REF!</v>
      </c>
      <c r="Q15" s="112" t="e">
        <f>IF(AND('Mapa final'!#REF!="Muy Alta",'Mapa final'!#REF!="Moderado"),CONCATENATE("R10C",'Mapa final'!#REF!),"")</f>
        <v>#REF!</v>
      </c>
      <c r="R15" s="81" t="e">
        <f>IF(AND('Mapa final'!#REF!="Muy Alta",'Mapa final'!#REF!="Moderado"),CONCATENATE("R10C",'Mapa final'!#REF!),"")</f>
        <v>#REF!</v>
      </c>
      <c r="S15" s="80" t="e">
        <f>IF(AND('Mapa final'!#REF!="Muy Alta",'Mapa final'!#REF!="Mayor"),CONCATENATE("R10C",'Mapa final'!#REF!),"")</f>
        <v>#REF!</v>
      </c>
      <c r="T15" s="112" t="e">
        <f>IF(AND('Mapa final'!#REF!="Muy Alta",'Mapa final'!#REF!="Mayor"),CONCATENATE("R10C",'Mapa final'!#REF!),"")</f>
        <v>#REF!</v>
      </c>
      <c r="U15" s="81" t="e">
        <f>IF(AND('Mapa final'!#REF!="Muy Alta",'Mapa final'!#REF!="Mayor"),CONCATENATE("R10C",'Mapa final'!#REF!),"")</f>
        <v>#REF!</v>
      </c>
      <c r="V15" s="87" t="e">
        <f>IF(AND('Mapa final'!#REF!="Muy Alta",'Mapa final'!#REF!="Catastrófico"),CONCATENATE("R10C",'Mapa final'!#REF!),"")</f>
        <v>#REF!</v>
      </c>
      <c r="W15" s="113" t="e">
        <f>IF(AND('Mapa final'!#REF!="Muy Alta",'Mapa final'!#REF!="Catastrófico"),CONCATENATE("R10C",'Mapa final'!#REF!),"")</f>
        <v>#REF!</v>
      </c>
      <c r="X15" s="88" t="e">
        <f>IF(AND('Mapa final'!#REF!="Muy Alta",'Mapa final'!#REF!="Catastrófico"),CONCATENATE("R10C",'Mapa final'!#REF!),"")</f>
        <v>#REF!</v>
      </c>
      <c r="Y15" s="36"/>
      <c r="Z15" s="181"/>
      <c r="AA15" s="182"/>
      <c r="AB15" s="182"/>
      <c r="AC15" s="182"/>
      <c r="AD15" s="182"/>
      <c r="AE15" s="183"/>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76" ht="15" customHeight="1" x14ac:dyDescent="0.35">
      <c r="A16" s="36"/>
      <c r="B16" s="193"/>
      <c r="C16" s="194"/>
      <c r="D16" s="195"/>
      <c r="E16" s="177"/>
      <c r="F16" s="176"/>
      <c r="G16" s="176"/>
      <c r="H16" s="176"/>
      <c r="I16" s="176"/>
      <c r="J16" s="80" t="e">
        <f>IF(AND('Mapa final'!#REF!="Muy Alta",'Mapa final'!#REF!="Leve"),CONCATENATE("R11C",'Mapa final'!#REF!),"")</f>
        <v>#REF!</v>
      </c>
      <c r="K16" s="112" t="e">
        <f>IF(AND('Mapa final'!#REF!="Muy Alta",'Mapa final'!#REF!="Leve"),CONCATENATE("R11C",'Mapa final'!#REF!),"")</f>
        <v>#REF!</v>
      </c>
      <c r="L16" s="81" t="e">
        <f>IF(AND('Mapa final'!#REF!="Muy Alta",'Mapa final'!#REF!="Leve"),CONCATENATE("R11C",'Mapa final'!#REF!),"")</f>
        <v>#REF!</v>
      </c>
      <c r="M16" s="80" t="e">
        <f>IF(AND('Mapa final'!#REF!="Muy Alta",'Mapa final'!#REF!="Menor"),CONCATENATE("R11C",'Mapa final'!#REF!),"")</f>
        <v>#REF!</v>
      </c>
      <c r="N16" s="112" t="e">
        <f>IF(AND('Mapa final'!#REF!="Muy Alta",'Mapa final'!#REF!="Menor"),CONCATENATE("R11C",'Mapa final'!#REF!),"")</f>
        <v>#REF!</v>
      </c>
      <c r="O16" s="81" t="e">
        <f>IF(AND('Mapa final'!#REF!="Muy Alta",'Mapa final'!#REF!="Menor"),CONCATENATE("R11C",'Mapa final'!#REF!),"")</f>
        <v>#REF!</v>
      </c>
      <c r="P16" s="80" t="e">
        <f>IF(AND('Mapa final'!#REF!="Muy Alta",'Mapa final'!#REF!="Moderado"),CONCATENATE("R11C",'Mapa final'!#REF!),"")</f>
        <v>#REF!</v>
      </c>
      <c r="Q16" s="112" t="e">
        <f>IF(AND('Mapa final'!#REF!="Muy Alta",'Mapa final'!#REF!="Moderado"),CONCATENATE("R11C",'Mapa final'!#REF!),"")</f>
        <v>#REF!</v>
      </c>
      <c r="R16" s="81" t="e">
        <f>IF(AND('Mapa final'!#REF!="Muy Alta",'Mapa final'!#REF!="Moderado"),CONCATENATE("R11C",'Mapa final'!#REF!),"")</f>
        <v>#REF!</v>
      </c>
      <c r="S16" s="80" t="e">
        <f>IF(AND('Mapa final'!#REF!="Muy Alta",'Mapa final'!#REF!="Mayor"),CONCATENATE("R11C",'Mapa final'!#REF!),"")</f>
        <v>#REF!</v>
      </c>
      <c r="T16" s="112" t="e">
        <f>IF(AND('Mapa final'!#REF!="Muy Alta",'Mapa final'!#REF!="Mayor"),CONCATENATE("R11C",'Mapa final'!#REF!),"")</f>
        <v>#REF!</v>
      </c>
      <c r="U16" s="81" t="e">
        <f>IF(AND('Mapa final'!#REF!="Muy Alta",'Mapa final'!#REF!="Mayor"),CONCATENATE("R11C",'Mapa final'!#REF!),"")</f>
        <v>#REF!</v>
      </c>
      <c r="V16" s="87" t="e">
        <f>IF(AND('Mapa final'!#REF!="Muy Alta",'Mapa final'!#REF!="Catastrófico"),CONCATENATE("R11C",'Mapa final'!#REF!),"")</f>
        <v>#REF!</v>
      </c>
      <c r="W16" s="113" t="e">
        <f>IF(AND('Mapa final'!#REF!="Muy Alta",'Mapa final'!#REF!="Catastrófico"),CONCATENATE("R11C",'Mapa final'!#REF!),"")</f>
        <v>#REF!</v>
      </c>
      <c r="X16" s="88" t="e">
        <f>IF(AND('Mapa final'!#REF!="Muy Alta",'Mapa final'!#REF!="Catastrófico"),CONCATENATE("R11C",'Mapa final'!#REF!),"")</f>
        <v>#REF!</v>
      </c>
      <c r="Y16" s="36"/>
      <c r="Z16" s="181"/>
      <c r="AA16" s="182"/>
      <c r="AB16" s="182"/>
      <c r="AC16" s="182"/>
      <c r="AD16" s="182"/>
      <c r="AE16" s="183"/>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ht="15" customHeight="1" x14ac:dyDescent="0.35">
      <c r="A17" s="36"/>
      <c r="B17" s="193"/>
      <c r="C17" s="194"/>
      <c r="D17" s="195"/>
      <c r="E17" s="177"/>
      <c r="F17" s="176"/>
      <c r="G17" s="176"/>
      <c r="H17" s="176"/>
      <c r="I17" s="176"/>
      <c r="J17" s="80" t="e">
        <f>IF(AND('Mapa final'!#REF!="Muy Alta",'Mapa final'!#REF!="Leve"),CONCATENATE("R12C",'Mapa final'!#REF!),"")</f>
        <v>#REF!</v>
      </c>
      <c r="K17" s="112" t="e">
        <f>IF(AND('Mapa final'!#REF!="Muy Alta",'Mapa final'!#REF!="Leve"),CONCATENATE("R12C",'Mapa final'!#REF!),"")</f>
        <v>#REF!</v>
      </c>
      <c r="L17" s="81" t="e">
        <f>IF(AND('Mapa final'!#REF!="Muy Alta",'Mapa final'!#REF!="Leve"),CONCATENATE("R12C",'Mapa final'!#REF!),"")</f>
        <v>#REF!</v>
      </c>
      <c r="M17" s="80" t="e">
        <f>IF(AND('Mapa final'!#REF!="Muy Alta",'Mapa final'!#REF!="Menor"),CONCATENATE("R12C",'Mapa final'!#REF!),"")</f>
        <v>#REF!</v>
      </c>
      <c r="N17" s="112" t="e">
        <f>IF(AND('Mapa final'!#REF!="Muy Alta",'Mapa final'!#REF!="Menor"),CONCATENATE("R12C",'Mapa final'!#REF!),"")</f>
        <v>#REF!</v>
      </c>
      <c r="O17" s="81" t="e">
        <f>IF(AND('Mapa final'!#REF!="Muy Alta",'Mapa final'!#REF!="Menor"),CONCATENATE("R12C",'Mapa final'!#REF!),"")</f>
        <v>#REF!</v>
      </c>
      <c r="P17" s="80" t="e">
        <f>IF(AND('Mapa final'!#REF!="Muy Alta",'Mapa final'!#REF!="Moderado"),CONCATENATE("R12C",'Mapa final'!#REF!),"")</f>
        <v>#REF!</v>
      </c>
      <c r="Q17" s="112" t="e">
        <f>IF(AND('Mapa final'!#REF!="Muy Alta",'Mapa final'!#REF!="Moderado"),CONCATENATE("R12C",'Mapa final'!#REF!),"")</f>
        <v>#REF!</v>
      </c>
      <c r="R17" s="81" t="e">
        <f>IF(AND('Mapa final'!#REF!="Muy Alta",'Mapa final'!#REF!="Moderado"),CONCATENATE("R12C",'Mapa final'!#REF!),"")</f>
        <v>#REF!</v>
      </c>
      <c r="S17" s="80" t="e">
        <f>IF(AND('Mapa final'!#REF!="Muy Alta",'Mapa final'!#REF!="Mayor"),CONCATENATE("R12C",'Mapa final'!#REF!),"")</f>
        <v>#REF!</v>
      </c>
      <c r="T17" s="112" t="e">
        <f>IF(AND('Mapa final'!#REF!="Muy Alta",'Mapa final'!#REF!="Mayor"),CONCATENATE("R12C",'Mapa final'!#REF!),"")</f>
        <v>#REF!</v>
      </c>
      <c r="U17" s="81" t="e">
        <f>IF(AND('Mapa final'!#REF!="Muy Alta",'Mapa final'!#REF!="Mayor"),CONCATENATE("R12C",'Mapa final'!#REF!),"")</f>
        <v>#REF!</v>
      </c>
      <c r="V17" s="87" t="e">
        <f>IF(AND('Mapa final'!#REF!="Muy Alta",'Mapa final'!#REF!="Catastrófico"),CONCATENATE("R12C",'Mapa final'!#REF!),"")</f>
        <v>#REF!</v>
      </c>
      <c r="W17" s="113" t="e">
        <f>IF(AND('Mapa final'!#REF!="Muy Alta",'Mapa final'!#REF!="Catastrófico"),CONCATENATE("R12C",'Mapa final'!#REF!),"")</f>
        <v>#REF!</v>
      </c>
      <c r="X17" s="88" t="e">
        <f>IF(AND('Mapa final'!#REF!="Muy Alta",'Mapa final'!#REF!="Catastrófico"),CONCATENATE("R12C",'Mapa final'!#REF!),"")</f>
        <v>#REF!</v>
      </c>
      <c r="Y17" s="36"/>
      <c r="Z17" s="181"/>
      <c r="AA17" s="182"/>
      <c r="AB17" s="182"/>
      <c r="AC17" s="182"/>
      <c r="AD17" s="182"/>
      <c r="AE17" s="183"/>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ht="15" customHeight="1" x14ac:dyDescent="0.35">
      <c r="A18" s="36"/>
      <c r="B18" s="193"/>
      <c r="C18" s="194"/>
      <c r="D18" s="195"/>
      <c r="E18" s="177"/>
      <c r="F18" s="176"/>
      <c r="G18" s="176"/>
      <c r="H18" s="176"/>
      <c r="I18" s="176"/>
      <c r="J18" s="80" t="e">
        <f>IF(AND('Mapa final'!#REF!="Muy Alta",'Mapa final'!#REF!="Leve"),CONCATENATE("R12C",'Mapa final'!#REF!),"")</f>
        <v>#REF!</v>
      </c>
      <c r="K18" s="112" t="e">
        <f>IF(AND('Mapa final'!#REF!="Muy Alta",'Mapa final'!#REF!="Leve"),CONCATENATE("R13C",'Mapa final'!#REF!),"")</f>
        <v>#REF!</v>
      </c>
      <c r="L18" s="81" t="e">
        <f>IF(AND('Mapa final'!#REF!="Muy Alta",'Mapa final'!#REF!="Leve"),CONCATENATE("R13C",'Mapa final'!#REF!),"")</f>
        <v>#REF!</v>
      </c>
      <c r="M18" s="80" t="e">
        <f>IF(AND('Mapa final'!#REF!="Muy Alta",'Mapa final'!#REF!="Menor"),CONCATENATE("R12C",'Mapa final'!#REF!),"")</f>
        <v>#REF!</v>
      </c>
      <c r="N18" s="112" t="e">
        <f>IF(AND('Mapa final'!#REF!="Muy Alta",'Mapa final'!#REF!="Menor"),CONCATENATE("R13C",'Mapa final'!#REF!),"")</f>
        <v>#REF!</v>
      </c>
      <c r="O18" s="81" t="e">
        <f>IF(AND('Mapa final'!#REF!="Muy Alta",'Mapa final'!#REF!="Menor"),CONCATENATE("R13C",'Mapa final'!#REF!),"")</f>
        <v>#REF!</v>
      </c>
      <c r="P18" s="80" t="e">
        <f>IF(AND('Mapa final'!#REF!="Muy Alta",'Mapa final'!#REF!="Moderado"),CONCATENATE("R12C",'Mapa final'!#REF!),"")</f>
        <v>#REF!</v>
      </c>
      <c r="Q18" s="112" t="e">
        <f>IF(AND('Mapa final'!#REF!="Muy Alta",'Mapa final'!#REF!="Moderado"),CONCATENATE("R13C",'Mapa final'!#REF!),"")</f>
        <v>#REF!</v>
      </c>
      <c r="R18" s="81" t="e">
        <f>IF(AND('Mapa final'!#REF!="Muy Alta",'Mapa final'!#REF!="Moderado"),CONCATENATE("R13C",'Mapa final'!#REF!),"")</f>
        <v>#REF!</v>
      </c>
      <c r="S18" s="80" t="e">
        <f>IF(AND('Mapa final'!#REF!="Muy Alta",'Mapa final'!#REF!="Mayor"),CONCATENATE("R12C",'Mapa final'!#REF!),"")</f>
        <v>#REF!</v>
      </c>
      <c r="T18" s="112" t="e">
        <f>IF(AND('Mapa final'!#REF!="Muy Alta",'Mapa final'!#REF!="Mayor"),CONCATENATE("R13C",'Mapa final'!#REF!),"")</f>
        <v>#REF!</v>
      </c>
      <c r="U18" s="81" t="e">
        <f>IF(AND('Mapa final'!#REF!="Muy Alta",'Mapa final'!#REF!="Mayor"),CONCATENATE("R13C",'Mapa final'!#REF!),"")</f>
        <v>#REF!</v>
      </c>
      <c r="V18" s="87" t="e">
        <f>IF(AND('Mapa final'!#REF!="Muy Alta",'Mapa final'!#REF!="Catastrófico"),CONCATENATE("R12C",'Mapa final'!#REF!),"")</f>
        <v>#REF!</v>
      </c>
      <c r="W18" s="113" t="e">
        <f>IF(AND('Mapa final'!#REF!="Muy Alta",'Mapa final'!#REF!="Catastrófico"),CONCATENATE("R13C",'Mapa final'!#REF!),"")</f>
        <v>#REF!</v>
      </c>
      <c r="X18" s="88" t="e">
        <f>IF(AND('Mapa final'!#REF!="Muy Alta",'Mapa final'!#REF!="Catastrófico"),CONCATENATE("R13C",'Mapa final'!#REF!),"")</f>
        <v>#REF!</v>
      </c>
      <c r="Y18" s="36"/>
      <c r="Z18" s="181"/>
      <c r="AA18" s="182"/>
      <c r="AB18" s="182"/>
      <c r="AC18" s="182"/>
      <c r="AD18" s="182"/>
      <c r="AE18" s="183"/>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35">
      <c r="A19" s="36"/>
      <c r="B19" s="193"/>
      <c r="C19" s="194"/>
      <c r="D19" s="195"/>
      <c r="E19" s="177"/>
      <c r="F19" s="176"/>
      <c r="G19" s="176"/>
      <c r="H19" s="176"/>
      <c r="I19" s="176"/>
      <c r="J19" s="80" t="e">
        <f>IF(AND('Mapa final'!#REF!="Muy Alta",'Mapa final'!#REF!="Leve"),CONCATENATE("R13C",'Mapa final'!#REF!),"")</f>
        <v>#REF!</v>
      </c>
      <c r="K19" s="112" t="e">
        <f>IF(AND('Mapa final'!#REF!="Muy Alta",'Mapa final'!#REF!="Leve"),CONCATENATE("R14C",'Mapa final'!#REF!),"")</f>
        <v>#REF!</v>
      </c>
      <c r="L19" s="81" t="e">
        <f>IF(AND('Mapa final'!#REF!="Muy Alta",'Mapa final'!#REF!="Leve"),CONCATENATE("R14C",'Mapa final'!#REF!),"")</f>
        <v>#REF!</v>
      </c>
      <c r="M19" s="80" t="e">
        <f>IF(AND('Mapa final'!#REF!="Muy Alta",'Mapa final'!#REF!="Menor"),CONCATENATE("R13C",'Mapa final'!#REF!),"")</f>
        <v>#REF!</v>
      </c>
      <c r="N19" s="112" t="e">
        <f>IF(AND('Mapa final'!#REF!="Muy Alta",'Mapa final'!#REF!="Menor"),CONCATENATE("R14C",'Mapa final'!#REF!),"")</f>
        <v>#REF!</v>
      </c>
      <c r="O19" s="81" t="e">
        <f>IF(AND('Mapa final'!#REF!="Muy Alta",'Mapa final'!#REF!="Menor"),CONCATENATE("R14C",'Mapa final'!#REF!),"")</f>
        <v>#REF!</v>
      </c>
      <c r="P19" s="80" t="e">
        <f>IF(AND('Mapa final'!#REF!="Muy Alta",'Mapa final'!#REF!="Moderado"),CONCATENATE("R13C",'Mapa final'!#REF!),"")</f>
        <v>#REF!</v>
      </c>
      <c r="Q19" s="112" t="e">
        <f>IF(AND('Mapa final'!#REF!="Muy Alta",'Mapa final'!#REF!="Moderado"),CONCATENATE("R14C",'Mapa final'!#REF!),"")</f>
        <v>#REF!</v>
      </c>
      <c r="R19" s="81" t="e">
        <f>IF(AND('Mapa final'!#REF!="Muy Alta",'Mapa final'!#REF!="Moderado"),CONCATENATE("R14C",'Mapa final'!#REF!),"")</f>
        <v>#REF!</v>
      </c>
      <c r="S19" s="80" t="e">
        <f>IF(AND('Mapa final'!#REF!="Muy Alta",'Mapa final'!#REF!="Mayor"),CONCATENATE("R13C",'Mapa final'!#REF!),"")</f>
        <v>#REF!</v>
      </c>
      <c r="T19" s="112" t="e">
        <f>IF(AND('Mapa final'!#REF!="Muy Alta",'Mapa final'!#REF!="Mayor"),CONCATENATE("R14C",'Mapa final'!#REF!),"")</f>
        <v>#REF!</v>
      </c>
      <c r="U19" s="81" t="e">
        <f>IF(AND('Mapa final'!#REF!="Muy Alta",'Mapa final'!#REF!="Mayor"),CONCATENATE("R14C",'Mapa final'!#REF!),"")</f>
        <v>#REF!</v>
      </c>
      <c r="V19" s="87" t="e">
        <f>IF(AND('Mapa final'!#REF!="Muy Alta",'Mapa final'!#REF!="Catastrófico"),CONCATENATE("R13C",'Mapa final'!#REF!),"")</f>
        <v>#REF!</v>
      </c>
      <c r="W19" s="113" t="e">
        <f>IF(AND('Mapa final'!#REF!="Muy Alta",'Mapa final'!#REF!="Catastrófico"),CONCATENATE("R14C",'Mapa final'!#REF!),"")</f>
        <v>#REF!</v>
      </c>
      <c r="X19" s="88" t="e">
        <f>IF(AND('Mapa final'!#REF!="Muy Alta",'Mapa final'!#REF!="Catastrófico"),CONCATENATE("R14C",'Mapa final'!#REF!),"")</f>
        <v>#REF!</v>
      </c>
      <c r="Y19" s="36"/>
      <c r="Z19" s="181"/>
      <c r="AA19" s="182"/>
      <c r="AB19" s="182"/>
      <c r="AC19" s="182"/>
      <c r="AD19" s="182"/>
      <c r="AE19" s="183"/>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35">
      <c r="A20" s="36"/>
      <c r="B20" s="193"/>
      <c r="C20" s="194"/>
      <c r="D20" s="195"/>
      <c r="E20" s="177"/>
      <c r="F20" s="176"/>
      <c r="G20" s="176"/>
      <c r="H20" s="176"/>
      <c r="I20" s="176"/>
      <c r="J20" s="80" t="e">
        <f>IF(AND('Mapa final'!#REF!="Muy Alta",'Mapa final'!#REF!="Leve"),CONCATENATE("R14C",'Mapa final'!#REF!),"")</f>
        <v>#REF!</v>
      </c>
      <c r="K20" s="112" t="e">
        <f>IF(AND('Mapa final'!#REF!="Muy Alta",'Mapa final'!#REF!="Leve"),CONCATENATE("R14C",'Mapa final'!#REF!),"")</f>
        <v>#REF!</v>
      </c>
      <c r="L20" s="81" t="e">
        <f>IF(AND('Mapa final'!#REF!="Muy Alta",'Mapa final'!#REF!="Leve"),CONCATENATE("R14C",'Mapa final'!#REF!),"")</f>
        <v>#REF!</v>
      </c>
      <c r="M20" s="80" t="e">
        <f>IF(AND('Mapa final'!#REF!="Muy Alta",'Mapa final'!#REF!="Menor"),CONCATENATE("R14C",'Mapa final'!#REF!),"")</f>
        <v>#REF!</v>
      </c>
      <c r="N20" s="112" t="e">
        <f>IF(AND('Mapa final'!#REF!="Muy Alta",'Mapa final'!#REF!="Menor"),CONCATENATE("R14C",'Mapa final'!#REF!),"")</f>
        <v>#REF!</v>
      </c>
      <c r="O20" s="81" t="e">
        <f>IF(AND('Mapa final'!#REF!="Muy Alta",'Mapa final'!#REF!="Menor"),CONCATENATE("R14C",'Mapa final'!#REF!),"")</f>
        <v>#REF!</v>
      </c>
      <c r="P20" s="80" t="e">
        <f>IF(AND('Mapa final'!#REF!="Muy Alta",'Mapa final'!#REF!="Moderado"),CONCATENATE("R14C",'Mapa final'!#REF!),"")</f>
        <v>#REF!</v>
      </c>
      <c r="Q20" s="112" t="e">
        <f>IF(AND('Mapa final'!#REF!="Muy Alta",'Mapa final'!#REF!="Moderado"),CONCATENATE("R14C",'Mapa final'!#REF!),"")</f>
        <v>#REF!</v>
      </c>
      <c r="R20" s="81" t="e">
        <f>IF(AND('Mapa final'!#REF!="Muy Alta",'Mapa final'!#REF!="Moderado"),CONCATENATE("R14C",'Mapa final'!#REF!),"")</f>
        <v>#REF!</v>
      </c>
      <c r="S20" s="80" t="e">
        <f>IF(AND('Mapa final'!#REF!="Muy Alta",'Mapa final'!#REF!="Mayor"),CONCATENATE("R14C",'Mapa final'!#REF!),"")</f>
        <v>#REF!</v>
      </c>
      <c r="T20" s="112" t="e">
        <f>IF(AND('Mapa final'!#REF!="Muy Alta",'Mapa final'!#REF!="Mayor"),CONCATENATE("R14C",'Mapa final'!#REF!),"")</f>
        <v>#REF!</v>
      </c>
      <c r="U20" s="81" t="e">
        <f>IF(AND('Mapa final'!#REF!="Muy Alta",'Mapa final'!#REF!="Mayor"),CONCATENATE("R14C",'Mapa final'!#REF!),"")</f>
        <v>#REF!</v>
      </c>
      <c r="V20" s="87" t="e">
        <f>IF(AND('Mapa final'!#REF!="Muy Alta",'Mapa final'!#REF!="Catastrófico"),CONCATENATE("R14C",'Mapa final'!#REF!),"")</f>
        <v>#REF!</v>
      </c>
      <c r="W20" s="113" t="e">
        <f>IF(AND('Mapa final'!#REF!="Muy Alta",'Mapa final'!#REF!="Catastrófico"),CONCATENATE("R14C",'Mapa final'!#REF!),"")</f>
        <v>#REF!</v>
      </c>
      <c r="X20" s="88" t="e">
        <f>IF(AND('Mapa final'!#REF!="Muy Alta",'Mapa final'!#REF!="Catastrófico"),CONCATENATE("R14C",'Mapa final'!#REF!),"")</f>
        <v>#REF!</v>
      </c>
      <c r="Y20" s="36"/>
      <c r="Z20" s="181"/>
      <c r="AA20" s="182"/>
      <c r="AB20" s="182"/>
      <c r="AC20" s="182"/>
      <c r="AD20" s="182"/>
      <c r="AE20" s="183"/>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35">
      <c r="A21" s="36"/>
      <c r="B21" s="193"/>
      <c r="C21" s="194"/>
      <c r="D21" s="195"/>
      <c r="E21" s="177"/>
      <c r="F21" s="176"/>
      <c r="G21" s="176"/>
      <c r="H21" s="176"/>
      <c r="I21" s="176"/>
      <c r="J21" s="80" t="e">
        <f>IF(AND('Mapa final'!#REF!="Muy Alta",'Mapa final'!#REF!="Leve"),CONCATENATE("R15C",'Mapa final'!#REF!),"")</f>
        <v>#REF!</v>
      </c>
      <c r="K21" s="112" t="e">
        <f>IF(AND('Mapa final'!#REF!="Muy Alta",'Mapa final'!#REF!="Leve"),CONCATENATE("R15C",'Mapa final'!#REF!),"")</f>
        <v>#REF!</v>
      </c>
      <c r="L21" s="81" t="e">
        <f>IF(AND('Mapa final'!#REF!="Muy Alta",'Mapa final'!#REF!="Leve"),CONCATENATE("R15C",'Mapa final'!#REF!),"")</f>
        <v>#REF!</v>
      </c>
      <c r="M21" s="80" t="e">
        <f>IF(AND('Mapa final'!#REF!="Muy Alta",'Mapa final'!#REF!="Menor"),CONCATENATE("R15C",'Mapa final'!#REF!),"")</f>
        <v>#REF!</v>
      </c>
      <c r="N21" s="112" t="e">
        <f>IF(AND('Mapa final'!#REF!="Muy Alta",'Mapa final'!#REF!="Menor"),CONCATENATE("R15C",'Mapa final'!#REF!),"")</f>
        <v>#REF!</v>
      </c>
      <c r="O21" s="81" t="e">
        <f>IF(AND('Mapa final'!#REF!="Muy Alta",'Mapa final'!#REF!="Menor"),CONCATENATE("R15C",'Mapa final'!#REF!),"")</f>
        <v>#REF!</v>
      </c>
      <c r="P21" s="80" t="e">
        <f>IF(AND('Mapa final'!#REF!="Muy Alta",'Mapa final'!#REF!="Moderado"),CONCATENATE("R15C",'Mapa final'!#REF!),"")</f>
        <v>#REF!</v>
      </c>
      <c r="Q21" s="112" t="e">
        <f>IF(AND('Mapa final'!#REF!="Muy Alta",'Mapa final'!#REF!="Moderado"),CONCATENATE("R15C",'Mapa final'!#REF!),"")</f>
        <v>#REF!</v>
      </c>
      <c r="R21" s="81" t="e">
        <f>IF(AND('Mapa final'!#REF!="Muy Alta",'Mapa final'!#REF!="Moderado"),CONCATENATE("R15C",'Mapa final'!#REF!),"")</f>
        <v>#REF!</v>
      </c>
      <c r="S21" s="80" t="e">
        <f>IF(AND('Mapa final'!#REF!="Muy Alta",'Mapa final'!#REF!="Mayor"),CONCATENATE("R15C",'Mapa final'!#REF!),"")</f>
        <v>#REF!</v>
      </c>
      <c r="T21" s="112" t="e">
        <f>IF(AND('Mapa final'!#REF!="Muy Alta",'Mapa final'!#REF!="Mayor"),CONCATENATE("R15C",'Mapa final'!#REF!),"")</f>
        <v>#REF!</v>
      </c>
      <c r="U21" s="81" t="e">
        <f>IF(AND('Mapa final'!#REF!="Muy Alta",'Mapa final'!#REF!="Mayor"),CONCATENATE("R15C",'Mapa final'!#REF!),"")</f>
        <v>#REF!</v>
      </c>
      <c r="V21" s="87" t="e">
        <f>IF(AND('Mapa final'!#REF!="Muy Alta",'Mapa final'!#REF!="Catastrófico"),CONCATENATE("R15C",'Mapa final'!#REF!),"")</f>
        <v>#REF!</v>
      </c>
      <c r="W21" s="113" t="e">
        <f>IF(AND('Mapa final'!#REF!="Muy Alta",'Mapa final'!#REF!="Catastrófico"),CONCATENATE("R15C",'Mapa final'!#REF!),"")</f>
        <v>#REF!</v>
      </c>
      <c r="X21" s="88" t="e">
        <f>IF(AND('Mapa final'!#REF!="Muy Alta",'Mapa final'!#REF!="Catastrófico"),CONCATENATE("R15C",'Mapa final'!#REF!),"")</f>
        <v>#REF!</v>
      </c>
      <c r="Y21" s="36"/>
      <c r="Z21" s="181"/>
      <c r="AA21" s="182"/>
      <c r="AB21" s="182"/>
      <c r="AC21" s="182"/>
      <c r="AD21" s="182"/>
      <c r="AE21" s="183"/>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ht="15" customHeight="1" x14ac:dyDescent="0.35">
      <c r="A22" s="36"/>
      <c r="B22" s="193"/>
      <c r="C22" s="194"/>
      <c r="D22" s="195"/>
      <c r="E22" s="177"/>
      <c r="F22" s="176"/>
      <c r="G22" s="176"/>
      <c r="H22" s="176"/>
      <c r="I22" s="176"/>
      <c r="J22" s="80" t="e">
        <f>IF(AND('Mapa final'!#REF!="Muy Alta",'Mapa final'!#REF!="Leve"),CONCATENATE("R16C",'Mapa final'!#REF!),"")</f>
        <v>#REF!</v>
      </c>
      <c r="K22" s="112" t="e">
        <f>IF(AND('Mapa final'!#REF!="Muy Alta",'Mapa final'!#REF!="Leve"),CONCATENATE("R16C",'Mapa final'!#REF!),"")</f>
        <v>#REF!</v>
      </c>
      <c r="L22" s="81" t="e">
        <f>IF(AND('Mapa final'!#REF!="Muy Alta",'Mapa final'!#REF!="Leve"),CONCATENATE("R16C",'Mapa final'!#REF!),"")</f>
        <v>#REF!</v>
      </c>
      <c r="M22" s="80" t="e">
        <f>IF(AND('Mapa final'!#REF!="Muy Alta",'Mapa final'!#REF!="Menor"),CONCATENATE("R16C",'Mapa final'!#REF!),"")</f>
        <v>#REF!</v>
      </c>
      <c r="N22" s="112" t="e">
        <f>IF(AND('Mapa final'!#REF!="Muy Alta",'Mapa final'!#REF!="Menor"),CONCATENATE("R16C",'Mapa final'!#REF!),"")</f>
        <v>#REF!</v>
      </c>
      <c r="O22" s="81" t="e">
        <f>IF(AND('Mapa final'!#REF!="Muy Alta",'Mapa final'!#REF!="Menor"),CONCATENATE("R16C",'Mapa final'!#REF!),"")</f>
        <v>#REF!</v>
      </c>
      <c r="P22" s="80" t="e">
        <f>IF(AND('Mapa final'!#REF!="Muy Alta",'Mapa final'!#REF!="Moderado"),CONCATENATE("R16C",'Mapa final'!#REF!),"")</f>
        <v>#REF!</v>
      </c>
      <c r="Q22" s="112" t="e">
        <f>IF(AND('Mapa final'!#REF!="Muy Alta",'Mapa final'!#REF!="Moderado"),CONCATENATE("R16C",'Mapa final'!#REF!),"")</f>
        <v>#REF!</v>
      </c>
      <c r="R22" s="81" t="e">
        <f>IF(AND('Mapa final'!#REF!="Muy Alta",'Mapa final'!#REF!="Moderado"),CONCATENATE("R16C",'Mapa final'!#REF!),"")</f>
        <v>#REF!</v>
      </c>
      <c r="S22" s="80" t="e">
        <f>IF(AND('Mapa final'!#REF!="Muy Alta",'Mapa final'!#REF!="Mayor"),CONCATENATE("R16C",'Mapa final'!#REF!),"")</f>
        <v>#REF!</v>
      </c>
      <c r="T22" s="112" t="e">
        <f>IF(AND('Mapa final'!#REF!="Muy Alta",'Mapa final'!#REF!="Mayor"),CONCATENATE("R16C",'Mapa final'!#REF!),"")</f>
        <v>#REF!</v>
      </c>
      <c r="U22" s="81" t="e">
        <f>IF(AND('Mapa final'!#REF!="Muy Alta",'Mapa final'!#REF!="Mayor"),CONCATENATE("R16C",'Mapa final'!#REF!),"")</f>
        <v>#REF!</v>
      </c>
      <c r="V22" s="87" t="e">
        <f>IF(AND('Mapa final'!#REF!="Muy Alta",'Mapa final'!#REF!="Catastrófico"),CONCATENATE("R16C",'Mapa final'!#REF!),"")</f>
        <v>#REF!</v>
      </c>
      <c r="W22" s="113" t="e">
        <f>IF(AND('Mapa final'!#REF!="Muy Alta",'Mapa final'!#REF!="Catastrófico"),CONCATENATE("R16C",'Mapa final'!#REF!),"")</f>
        <v>#REF!</v>
      </c>
      <c r="X22" s="88" t="e">
        <f>IF(AND('Mapa final'!#REF!="Muy Alta",'Mapa final'!#REF!="Catastrófico"),CONCATENATE("R16C",'Mapa final'!#REF!),"")</f>
        <v>#REF!</v>
      </c>
      <c r="Y22" s="36"/>
      <c r="Z22" s="181"/>
      <c r="AA22" s="182"/>
      <c r="AB22" s="182"/>
      <c r="AC22" s="182"/>
      <c r="AD22" s="182"/>
      <c r="AE22" s="183"/>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35">
      <c r="A23" s="36"/>
      <c r="B23" s="193"/>
      <c r="C23" s="194"/>
      <c r="D23" s="195"/>
      <c r="E23" s="177"/>
      <c r="F23" s="176"/>
      <c r="G23" s="176"/>
      <c r="H23" s="176"/>
      <c r="I23" s="176"/>
      <c r="J23" s="80" t="e">
        <f>IF(AND('Mapa final'!#REF!="Muy Alta",'Mapa final'!#REF!="Leve"),CONCATENATE("R17C",'Mapa final'!#REF!),"")</f>
        <v>#REF!</v>
      </c>
      <c r="K23" s="112" t="e">
        <f>IF(AND('Mapa final'!#REF!="Muy Alta",'Mapa final'!#REF!="Leve"),CONCATENATE("R17C",'Mapa final'!#REF!),"")</f>
        <v>#REF!</v>
      </c>
      <c r="L23" s="81" t="e">
        <f>IF(AND('Mapa final'!#REF!="Muy Alta",'Mapa final'!#REF!="Leve"),CONCATENATE("R17C",'Mapa final'!#REF!),"")</f>
        <v>#REF!</v>
      </c>
      <c r="M23" s="80" t="e">
        <f>IF(AND('Mapa final'!#REF!="Muy Alta",'Mapa final'!#REF!="Menor"),CONCATENATE("R17C",'Mapa final'!#REF!),"")</f>
        <v>#REF!</v>
      </c>
      <c r="N23" s="112" t="e">
        <f>IF(AND('Mapa final'!#REF!="Muy Alta",'Mapa final'!#REF!="Menor"),CONCATENATE("R17C",'Mapa final'!#REF!),"")</f>
        <v>#REF!</v>
      </c>
      <c r="O23" s="81" t="e">
        <f>IF(AND('Mapa final'!#REF!="Muy Alta",'Mapa final'!#REF!="Menor"),CONCATENATE("R17C",'Mapa final'!#REF!),"")</f>
        <v>#REF!</v>
      </c>
      <c r="P23" s="80" t="e">
        <f>IF(AND('Mapa final'!#REF!="Muy Alta",'Mapa final'!#REF!="Moderado"),CONCATENATE("R17C",'Mapa final'!#REF!),"")</f>
        <v>#REF!</v>
      </c>
      <c r="Q23" s="112" t="e">
        <f>IF(AND('Mapa final'!#REF!="Muy Alta",'Mapa final'!#REF!="Moderado"),CONCATENATE("R17C",'Mapa final'!#REF!),"")</f>
        <v>#REF!</v>
      </c>
      <c r="R23" s="81" t="e">
        <f>IF(AND('Mapa final'!#REF!="Muy Alta",'Mapa final'!#REF!="Moderado"),CONCATENATE("R17C",'Mapa final'!#REF!),"")</f>
        <v>#REF!</v>
      </c>
      <c r="S23" s="80" t="e">
        <f>IF(AND('Mapa final'!#REF!="Muy Alta",'Mapa final'!#REF!="Mayor"),CONCATENATE("R17C",'Mapa final'!#REF!),"")</f>
        <v>#REF!</v>
      </c>
      <c r="T23" s="112" t="e">
        <f>IF(AND('Mapa final'!#REF!="Muy Alta",'Mapa final'!#REF!="Mayor"),CONCATENATE("R17C",'Mapa final'!#REF!),"")</f>
        <v>#REF!</v>
      </c>
      <c r="U23" s="81" t="e">
        <f>IF(AND('Mapa final'!#REF!="Muy Alta",'Mapa final'!#REF!="Mayor"),CONCATENATE("R17C",'Mapa final'!#REF!),"")</f>
        <v>#REF!</v>
      </c>
      <c r="V23" s="87" t="e">
        <f>IF(AND('Mapa final'!#REF!="Muy Alta",'Mapa final'!#REF!="Catastrófico"),CONCATENATE("R17C",'Mapa final'!#REF!),"")</f>
        <v>#REF!</v>
      </c>
      <c r="W23" s="113" t="e">
        <f>IF(AND('Mapa final'!#REF!="Muy Alta",'Mapa final'!#REF!="Catastrófico"),CONCATENATE("R17C",'Mapa final'!#REF!),"")</f>
        <v>#REF!</v>
      </c>
      <c r="X23" s="88" t="e">
        <f>IF(AND('Mapa final'!#REF!="Muy Alta",'Mapa final'!#REF!="Catastrófico"),CONCATENATE("R17C",'Mapa final'!#REF!),"")</f>
        <v>#REF!</v>
      </c>
      <c r="Y23" s="36"/>
      <c r="Z23" s="181"/>
      <c r="AA23" s="182"/>
      <c r="AB23" s="182"/>
      <c r="AC23" s="182"/>
      <c r="AD23" s="182"/>
      <c r="AE23" s="183"/>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5" customHeight="1" x14ac:dyDescent="0.35">
      <c r="A24" s="36"/>
      <c r="B24" s="193"/>
      <c r="C24" s="194"/>
      <c r="D24" s="195"/>
      <c r="E24" s="177"/>
      <c r="F24" s="176"/>
      <c r="G24" s="176"/>
      <c r="H24" s="176"/>
      <c r="I24" s="176"/>
      <c r="J24" s="80" t="e">
        <f>IF(AND('Mapa final'!#REF!="Muy Alta",'Mapa final'!#REF!="Leve"),CONCATENATE("R18C",'Mapa final'!#REF!),"")</f>
        <v>#REF!</v>
      </c>
      <c r="K24" s="112" t="e">
        <f>IF(AND('Mapa final'!#REF!="Muy Alta",'Mapa final'!#REF!="Leve"),CONCATENATE("R18C",'Mapa final'!#REF!),"")</f>
        <v>#REF!</v>
      </c>
      <c r="L24" s="81" t="e">
        <f>IF(AND('Mapa final'!#REF!="Muy Alta",'Mapa final'!#REF!="Leve"),CONCATENATE("R18C",'Mapa final'!#REF!),"")</f>
        <v>#REF!</v>
      </c>
      <c r="M24" s="80" t="e">
        <f>IF(AND('Mapa final'!#REF!="Muy Alta",'Mapa final'!#REF!="Menor"),CONCATENATE("R18C",'Mapa final'!#REF!),"")</f>
        <v>#REF!</v>
      </c>
      <c r="N24" s="112" t="e">
        <f>IF(AND('Mapa final'!#REF!="Muy Alta",'Mapa final'!#REF!="Menor"),CONCATENATE("R18C",'Mapa final'!#REF!),"")</f>
        <v>#REF!</v>
      </c>
      <c r="O24" s="81" t="e">
        <f>IF(AND('Mapa final'!#REF!="Muy Alta",'Mapa final'!#REF!="Menor"),CONCATENATE("R18C",'Mapa final'!#REF!),"")</f>
        <v>#REF!</v>
      </c>
      <c r="P24" s="80" t="e">
        <f>IF(AND('Mapa final'!#REF!="Muy Alta",'Mapa final'!#REF!="Moderado"),CONCATENATE("R18C",'Mapa final'!#REF!),"")</f>
        <v>#REF!</v>
      </c>
      <c r="Q24" s="112" t="e">
        <f>IF(AND('Mapa final'!#REF!="Muy Alta",'Mapa final'!#REF!="Moderado"),CONCATENATE("R18C",'Mapa final'!#REF!),"")</f>
        <v>#REF!</v>
      </c>
      <c r="R24" s="81" t="e">
        <f>IF(AND('Mapa final'!#REF!="Muy Alta",'Mapa final'!#REF!="Moderado"),CONCATENATE("R18C",'Mapa final'!#REF!),"")</f>
        <v>#REF!</v>
      </c>
      <c r="S24" s="80" t="e">
        <f>IF(AND('Mapa final'!#REF!="Muy Alta",'Mapa final'!#REF!="Mayor"),CONCATENATE("R18C",'Mapa final'!#REF!),"")</f>
        <v>#REF!</v>
      </c>
      <c r="T24" s="112" t="e">
        <f>IF(AND('Mapa final'!#REF!="Muy Alta",'Mapa final'!#REF!="Mayor"),CONCATENATE("R18C",'Mapa final'!#REF!),"")</f>
        <v>#REF!</v>
      </c>
      <c r="U24" s="81" t="e">
        <f>IF(AND('Mapa final'!#REF!="Muy Alta",'Mapa final'!#REF!="Mayor"),CONCATENATE("R18C",'Mapa final'!#REF!),"")</f>
        <v>#REF!</v>
      </c>
      <c r="V24" s="87" t="e">
        <f>IF(AND('Mapa final'!#REF!="Muy Alta",'Mapa final'!#REF!="Catastrófico"),CONCATENATE("R18C",'Mapa final'!#REF!),"")</f>
        <v>#REF!</v>
      </c>
      <c r="W24" s="113" t="e">
        <f>IF(AND('Mapa final'!#REF!="Muy Alta",'Mapa final'!#REF!="Catastrófico"),CONCATENATE("R18C",'Mapa final'!#REF!),"")</f>
        <v>#REF!</v>
      </c>
      <c r="X24" s="88" t="e">
        <f>IF(AND('Mapa final'!#REF!="Muy Alta",'Mapa final'!#REF!="Catastrófico"),CONCATENATE("R18C",'Mapa final'!#REF!),"")</f>
        <v>#REF!</v>
      </c>
      <c r="Y24" s="36"/>
      <c r="Z24" s="181"/>
      <c r="AA24" s="182"/>
      <c r="AB24" s="182"/>
      <c r="AC24" s="182"/>
      <c r="AD24" s="182"/>
      <c r="AE24" s="183"/>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ht="15" customHeight="1" x14ac:dyDescent="0.35">
      <c r="A25" s="36"/>
      <c r="B25" s="193"/>
      <c r="C25" s="194"/>
      <c r="D25" s="195"/>
      <c r="E25" s="177"/>
      <c r="F25" s="176"/>
      <c r="G25" s="176"/>
      <c r="H25" s="176"/>
      <c r="I25" s="176"/>
      <c r="J25" s="80" t="e">
        <f>IF(AND('Mapa final'!#REF!="Muy Alta",'Mapa final'!#REF!="Leve"),CONCATENATE("R19C",'Mapa final'!#REF!),"")</f>
        <v>#REF!</v>
      </c>
      <c r="K25" s="112" t="e">
        <f>IF(AND('Mapa final'!#REF!="Muy Alta",'Mapa final'!#REF!="Leve"),CONCATENATE("R19C",'Mapa final'!#REF!),"")</f>
        <v>#REF!</v>
      </c>
      <c r="L25" s="81" t="e">
        <f>IF(AND('Mapa final'!#REF!="Muy Alta",'Mapa final'!#REF!="Leve"),CONCATENATE("R19C",'Mapa final'!#REF!),"")</f>
        <v>#REF!</v>
      </c>
      <c r="M25" s="80" t="e">
        <f>IF(AND('Mapa final'!#REF!="Muy Alta",'Mapa final'!#REF!="Menor"),CONCATENATE("R19C",'Mapa final'!#REF!),"")</f>
        <v>#REF!</v>
      </c>
      <c r="N25" s="112" t="e">
        <f>IF(AND('Mapa final'!#REF!="Muy Alta",'Mapa final'!#REF!="Menor"),CONCATENATE("R19C",'Mapa final'!#REF!),"")</f>
        <v>#REF!</v>
      </c>
      <c r="O25" s="81" t="e">
        <f>IF(AND('Mapa final'!#REF!="Muy Alta",'Mapa final'!#REF!="Menor"),CONCATENATE("R19C",'Mapa final'!#REF!),"")</f>
        <v>#REF!</v>
      </c>
      <c r="P25" s="80" t="e">
        <f>IF(AND('Mapa final'!#REF!="Muy Alta",'Mapa final'!#REF!="Moderado"),CONCATENATE("R19C",'Mapa final'!#REF!),"")</f>
        <v>#REF!</v>
      </c>
      <c r="Q25" s="112" t="e">
        <f>IF(AND('Mapa final'!#REF!="Muy Alta",'Mapa final'!#REF!="Moderado"),CONCATENATE("R19C",'Mapa final'!#REF!),"")</f>
        <v>#REF!</v>
      </c>
      <c r="R25" s="81" t="e">
        <f>IF(AND('Mapa final'!#REF!="Muy Alta",'Mapa final'!#REF!="Moderado"),CONCATENATE("R19C",'Mapa final'!#REF!),"")</f>
        <v>#REF!</v>
      </c>
      <c r="S25" s="80" t="e">
        <f>IF(AND('Mapa final'!#REF!="Muy Alta",'Mapa final'!#REF!="Mayor"),CONCATENATE("R19C",'Mapa final'!#REF!),"")</f>
        <v>#REF!</v>
      </c>
      <c r="T25" s="112" t="e">
        <f>IF(AND('Mapa final'!#REF!="Muy Alta",'Mapa final'!#REF!="Mayor"),CONCATENATE("R19C",'Mapa final'!#REF!),"")</f>
        <v>#REF!</v>
      </c>
      <c r="U25" s="81" t="e">
        <f>IF(AND('Mapa final'!#REF!="Muy Alta",'Mapa final'!#REF!="Mayor"),CONCATENATE("R19C",'Mapa final'!#REF!),"")</f>
        <v>#REF!</v>
      </c>
      <c r="V25" s="87" t="e">
        <f>IF(AND('Mapa final'!#REF!="Muy Alta",'Mapa final'!#REF!="Catastrófico"),CONCATENATE("R19C",'Mapa final'!#REF!),"")</f>
        <v>#REF!</v>
      </c>
      <c r="W25" s="113" t="e">
        <f>IF(AND('Mapa final'!#REF!="Muy Alta",'Mapa final'!#REF!="Catastrófico"),CONCATENATE("R19C",'Mapa final'!#REF!),"")</f>
        <v>#REF!</v>
      </c>
      <c r="X25" s="88" t="e">
        <f>IF(AND('Mapa final'!#REF!="Muy Alta",'Mapa final'!#REF!="Catastrófico"),CONCATENATE("R19C",'Mapa final'!#REF!),"")</f>
        <v>#REF!</v>
      </c>
      <c r="Y25" s="36"/>
      <c r="Z25" s="181"/>
      <c r="AA25" s="182"/>
      <c r="AB25" s="182"/>
      <c r="AC25" s="182"/>
      <c r="AD25" s="182"/>
      <c r="AE25" s="183"/>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ht="15" customHeight="1" x14ac:dyDescent="0.35">
      <c r="A26" s="36"/>
      <c r="B26" s="193"/>
      <c r="C26" s="194"/>
      <c r="D26" s="195"/>
      <c r="E26" s="177"/>
      <c r="F26" s="176"/>
      <c r="G26" s="176"/>
      <c r="H26" s="176"/>
      <c r="I26" s="176"/>
      <c r="J26" s="80" t="e">
        <f>IF(AND('Mapa final'!#REF!="Muy Alta",'Mapa final'!#REF!="Leve"),CONCATENATE("R20",'Mapa final'!#REF!),"")</f>
        <v>#REF!</v>
      </c>
      <c r="K26" s="112" t="e">
        <f>IF(AND('Mapa final'!#REF!="Muy Alta",'Mapa final'!#REF!="Leve"),CONCATENATE("R20C",'Mapa final'!#REF!),"")</f>
        <v>#REF!</v>
      </c>
      <c r="L26" s="81" t="e">
        <f>IF(AND('Mapa final'!#REF!="Muy Alta",'Mapa final'!#REF!="Leve"),CONCATENATE("R20C",'Mapa final'!#REF!),"")</f>
        <v>#REF!</v>
      </c>
      <c r="M26" s="80" t="e">
        <f>IF(AND('Mapa final'!#REF!="Muy Alta",'Mapa final'!#REF!="Menor"),CONCATENATE("R20",'Mapa final'!#REF!),"")</f>
        <v>#REF!</v>
      </c>
      <c r="N26" s="112" t="e">
        <f>IF(AND('Mapa final'!#REF!="Muy Alta",'Mapa final'!#REF!="Menor"),CONCATENATE("R20C",'Mapa final'!#REF!),"")</f>
        <v>#REF!</v>
      </c>
      <c r="O26" s="81" t="e">
        <f>IF(AND('Mapa final'!#REF!="Muy Alta",'Mapa final'!#REF!="Menor"),CONCATENATE("R20C",'Mapa final'!#REF!),"")</f>
        <v>#REF!</v>
      </c>
      <c r="P26" s="80" t="e">
        <f>IF(AND('Mapa final'!#REF!="Muy Alta",'Mapa final'!#REF!="Moderado"),CONCATENATE("R20",'Mapa final'!#REF!),"")</f>
        <v>#REF!</v>
      </c>
      <c r="Q26" s="112" t="e">
        <f>IF(AND('Mapa final'!#REF!="Muy Alta",'Mapa final'!#REF!="Moderado"),CONCATENATE("R20C",'Mapa final'!#REF!),"")</f>
        <v>#REF!</v>
      </c>
      <c r="R26" s="81" t="e">
        <f>IF(AND('Mapa final'!#REF!="Muy Alta",'Mapa final'!#REF!="Moderado"),CONCATENATE("R20C",'Mapa final'!#REF!),"")</f>
        <v>#REF!</v>
      </c>
      <c r="S26" s="80" t="e">
        <f>IF(AND('Mapa final'!#REF!="Muy Alta",'Mapa final'!#REF!="Mayor"),CONCATENATE("R20",'Mapa final'!#REF!),"")</f>
        <v>#REF!</v>
      </c>
      <c r="T26" s="112" t="e">
        <f>IF(AND('Mapa final'!#REF!="Muy Alta",'Mapa final'!#REF!="Mayor"),CONCATENATE("R20C",'Mapa final'!#REF!),"")</f>
        <v>#REF!</v>
      </c>
      <c r="U26" s="81" t="e">
        <f>IF(AND('Mapa final'!#REF!="Muy Alta",'Mapa final'!#REF!="Mayor"),CONCATENATE("R20C",'Mapa final'!#REF!),"")</f>
        <v>#REF!</v>
      </c>
      <c r="V26" s="87" t="e">
        <f>IF(AND('Mapa final'!#REF!="Muy Alta",'Mapa final'!#REF!="Catastrófico"),CONCATENATE("R20",'Mapa final'!#REF!),"")</f>
        <v>#REF!</v>
      </c>
      <c r="W26" s="113" t="e">
        <f>IF(AND('Mapa final'!#REF!="Muy Alta",'Mapa final'!#REF!="Catastrófico"),CONCATENATE("R20C",'Mapa final'!#REF!),"")</f>
        <v>#REF!</v>
      </c>
      <c r="X26" s="88" t="e">
        <f>IF(AND('Mapa final'!#REF!="Muy Alta",'Mapa final'!#REF!="Catastrófico"),CONCATENATE("R20C",'Mapa final'!#REF!),"")</f>
        <v>#REF!</v>
      </c>
      <c r="Y26" s="36"/>
      <c r="Z26" s="181"/>
      <c r="AA26" s="182"/>
      <c r="AB26" s="182"/>
      <c r="AC26" s="182"/>
      <c r="AD26" s="182"/>
      <c r="AE26" s="183"/>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35">
      <c r="A27" s="36"/>
      <c r="B27" s="193"/>
      <c r="C27" s="194"/>
      <c r="D27" s="195"/>
      <c r="E27" s="177"/>
      <c r="F27" s="176"/>
      <c r="G27" s="176"/>
      <c r="H27" s="176"/>
      <c r="I27" s="176"/>
      <c r="J27" s="80" t="e">
        <f>IF(AND('Mapa final'!#REF!="Muy Alta",'Mapa final'!#REF!="Leve"),CONCATENATE("R21C",'Mapa final'!#REF!),"")</f>
        <v>#REF!</v>
      </c>
      <c r="K27" s="112" t="e">
        <f>IF(AND('Mapa final'!#REF!="Muy Alta",'Mapa final'!#REF!="Leve"),CONCATENATE("R21C",'Mapa final'!#REF!),"")</f>
        <v>#REF!</v>
      </c>
      <c r="L27" s="81" t="e">
        <f>IF(AND('Mapa final'!#REF!="Muy Alta",'Mapa final'!#REF!="Leve"),CONCATENATE("R21C",'Mapa final'!#REF!),"")</f>
        <v>#REF!</v>
      </c>
      <c r="M27" s="80" t="e">
        <f>IF(AND('Mapa final'!#REF!="Muy Alta",'Mapa final'!#REF!="Menor"),CONCATENATE("R21C",'Mapa final'!#REF!),"")</f>
        <v>#REF!</v>
      </c>
      <c r="N27" s="112" t="e">
        <f>IF(AND('Mapa final'!#REF!="Muy Alta",'Mapa final'!#REF!="Menor"),CONCATENATE("R21C",'Mapa final'!#REF!),"")</f>
        <v>#REF!</v>
      </c>
      <c r="O27" s="81" t="e">
        <f>IF(AND('Mapa final'!#REF!="Muy Alta",'Mapa final'!#REF!="Menor"),CONCATENATE("R21C",'Mapa final'!#REF!),"")</f>
        <v>#REF!</v>
      </c>
      <c r="P27" s="80" t="e">
        <f>IF(AND('Mapa final'!#REF!="Muy Alta",'Mapa final'!#REF!="Moderado"),CONCATENATE("R21C",'Mapa final'!#REF!),"")</f>
        <v>#REF!</v>
      </c>
      <c r="Q27" s="112" t="e">
        <f>IF(AND('Mapa final'!#REF!="Muy Alta",'Mapa final'!#REF!="Moderado"),CONCATENATE("R21C",'Mapa final'!#REF!),"")</f>
        <v>#REF!</v>
      </c>
      <c r="R27" s="81" t="e">
        <f>IF(AND('Mapa final'!#REF!="Muy Alta",'Mapa final'!#REF!="Moderado"),CONCATENATE("R21C",'Mapa final'!#REF!),"")</f>
        <v>#REF!</v>
      </c>
      <c r="S27" s="80" t="e">
        <f>IF(AND('Mapa final'!#REF!="Muy Alta",'Mapa final'!#REF!="Mayor"),CONCATENATE("R21C",'Mapa final'!#REF!),"")</f>
        <v>#REF!</v>
      </c>
      <c r="T27" s="112" t="e">
        <f>IF(AND('Mapa final'!#REF!="Muy Alta",'Mapa final'!#REF!="Mayor"),CONCATENATE("R21C",'Mapa final'!#REF!),"")</f>
        <v>#REF!</v>
      </c>
      <c r="U27" s="81" t="e">
        <f>IF(AND('Mapa final'!#REF!="Muy Alta",'Mapa final'!#REF!="Mayor"),CONCATENATE("R21C",'Mapa final'!#REF!),"")</f>
        <v>#REF!</v>
      </c>
      <c r="V27" s="87" t="e">
        <f>IF(AND('Mapa final'!#REF!="Muy Alta",'Mapa final'!#REF!="Catastrófico"),CONCATENATE("R21C",'Mapa final'!#REF!),"")</f>
        <v>#REF!</v>
      </c>
      <c r="W27" s="113" t="e">
        <f>IF(AND('Mapa final'!#REF!="Muy Alta",'Mapa final'!#REF!="Catastrófico"),CONCATENATE("R21C",'Mapa final'!#REF!),"")</f>
        <v>#REF!</v>
      </c>
      <c r="X27" s="88" t="e">
        <f>IF(AND('Mapa final'!#REF!="Muy Alta",'Mapa final'!#REF!="Catastrófico"),CONCATENATE("R21C",'Mapa final'!#REF!),"")</f>
        <v>#REF!</v>
      </c>
      <c r="Y27" s="36"/>
      <c r="Z27" s="181"/>
      <c r="AA27" s="182"/>
      <c r="AB27" s="182"/>
      <c r="AC27" s="182"/>
      <c r="AD27" s="182"/>
      <c r="AE27" s="183"/>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ht="15" customHeight="1" x14ac:dyDescent="0.35">
      <c r="A28" s="36"/>
      <c r="B28" s="193"/>
      <c r="C28" s="194"/>
      <c r="D28" s="195"/>
      <c r="E28" s="177"/>
      <c r="F28" s="176"/>
      <c r="G28" s="176"/>
      <c r="H28" s="176"/>
      <c r="I28" s="176"/>
      <c r="J28" s="80" t="e">
        <f>IF(AND('Mapa final'!#REF!="Muy Alta",'Mapa final'!#REF!="Leve"),CONCATENATE("R22C",'Mapa final'!#REF!),"")</f>
        <v>#REF!</v>
      </c>
      <c r="K28" s="112" t="e">
        <f>IF(AND('Mapa final'!#REF!="Muy Alta",'Mapa final'!#REF!="Leve"),CONCATENATE("R22C",'Mapa final'!#REF!),"")</f>
        <v>#REF!</v>
      </c>
      <c r="L28" s="81" t="e">
        <f>IF(AND('Mapa final'!#REF!="Muy Alta",'Mapa final'!#REF!="Leve"),CONCATENATE("R2C",'Mapa final'!#REF!),"")</f>
        <v>#REF!</v>
      </c>
      <c r="M28" s="80" t="e">
        <f>IF(AND('Mapa final'!#REF!="Muy Alta",'Mapa final'!#REF!="Menor"),CONCATENATE("R22C",'Mapa final'!#REF!),"")</f>
        <v>#REF!</v>
      </c>
      <c r="N28" s="112" t="e">
        <f>IF(AND('Mapa final'!#REF!="Muy Alta",'Mapa final'!#REF!="Menor"),CONCATENATE("R22C",'Mapa final'!#REF!),"")</f>
        <v>#REF!</v>
      </c>
      <c r="O28" s="81" t="e">
        <f>IF(AND('Mapa final'!#REF!="Muy Alta",'Mapa final'!#REF!="Menor"),CONCATENATE("R2C",'Mapa final'!#REF!),"")</f>
        <v>#REF!</v>
      </c>
      <c r="P28" s="80" t="e">
        <f>IF(AND('Mapa final'!#REF!="Muy Alta",'Mapa final'!#REF!="Moderado"),CONCATENATE("R22C",'Mapa final'!#REF!),"")</f>
        <v>#REF!</v>
      </c>
      <c r="Q28" s="112" t="e">
        <f>IF(AND('Mapa final'!#REF!="Muy Alta",'Mapa final'!#REF!="Moderado"),CONCATENATE("R22C",'Mapa final'!#REF!),"")</f>
        <v>#REF!</v>
      </c>
      <c r="R28" s="81" t="e">
        <f>IF(AND('Mapa final'!#REF!="Muy Alta",'Mapa final'!#REF!="Moderado"),CONCATENATE("R2C",'Mapa final'!#REF!),"")</f>
        <v>#REF!</v>
      </c>
      <c r="S28" s="80" t="e">
        <f>IF(AND('Mapa final'!#REF!="Muy Alta",'Mapa final'!#REF!="Mayor"),CONCATENATE("R22C",'Mapa final'!#REF!),"")</f>
        <v>#REF!</v>
      </c>
      <c r="T28" s="112" t="e">
        <f>IF(AND('Mapa final'!#REF!="Muy Alta",'Mapa final'!#REF!="Mayor"),CONCATENATE("R22C",'Mapa final'!#REF!),"")</f>
        <v>#REF!</v>
      </c>
      <c r="U28" s="81" t="e">
        <f>IF(AND('Mapa final'!#REF!="Muy Alta",'Mapa final'!#REF!="Mayor"),CONCATENATE("R2C",'Mapa final'!#REF!),"")</f>
        <v>#REF!</v>
      </c>
      <c r="V28" s="87" t="e">
        <f>IF(AND('Mapa final'!#REF!="Muy Alta",'Mapa final'!#REF!="Catastrófico"),CONCATENATE("R22C",'Mapa final'!#REF!),"")</f>
        <v>#REF!</v>
      </c>
      <c r="W28" s="113" t="e">
        <f>IF(AND('Mapa final'!#REF!="Muy Alta",'Mapa final'!#REF!="Catastrófico"),CONCATENATE("R22C",'Mapa final'!#REF!),"")</f>
        <v>#REF!</v>
      </c>
      <c r="X28" s="88" t="e">
        <f>IF(AND('Mapa final'!#REF!="Muy Alta",'Mapa final'!#REF!="Catastrófico"),CONCATENATE("R2C",'Mapa final'!#REF!),"")</f>
        <v>#REF!</v>
      </c>
      <c r="Y28" s="36"/>
      <c r="Z28" s="181"/>
      <c r="AA28" s="182"/>
      <c r="AB28" s="182"/>
      <c r="AC28" s="182"/>
      <c r="AD28" s="182"/>
      <c r="AE28" s="183"/>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ht="15" customHeight="1" x14ac:dyDescent="0.35">
      <c r="A29" s="36"/>
      <c r="B29" s="193"/>
      <c r="C29" s="194"/>
      <c r="D29" s="195"/>
      <c r="E29" s="177"/>
      <c r="F29" s="176"/>
      <c r="G29" s="176"/>
      <c r="H29" s="176"/>
      <c r="I29" s="176"/>
      <c r="J29" s="80" t="e">
        <f>IF(AND('Mapa final'!#REF!="Muy Alta",'Mapa final'!#REF!="Leve"),CONCATENATE("R23C",'Mapa final'!#REF!),"")</f>
        <v>#REF!</v>
      </c>
      <c r="K29" s="112" t="e">
        <f>IF(AND('Mapa final'!#REF!="Muy Alta",'Mapa final'!#REF!="Leve"),CONCATENATE("R23C",'Mapa final'!#REF!),"")</f>
        <v>#REF!</v>
      </c>
      <c r="L29" s="81" t="e">
        <f>IF(AND('Mapa final'!#REF!="Muy Alta",'Mapa final'!#REF!="Leve"),CONCATENATE("R23C",'Mapa final'!#REF!),"")</f>
        <v>#REF!</v>
      </c>
      <c r="M29" s="80" t="e">
        <f>IF(AND('Mapa final'!#REF!="Muy Alta",'Mapa final'!#REF!="Menor"),CONCATENATE("R23C",'Mapa final'!#REF!),"")</f>
        <v>#REF!</v>
      </c>
      <c r="N29" s="112" t="e">
        <f>IF(AND('Mapa final'!#REF!="Muy Alta",'Mapa final'!#REF!="Menor"),CONCATENATE("R23C",'Mapa final'!#REF!),"")</f>
        <v>#REF!</v>
      </c>
      <c r="O29" s="81" t="e">
        <f>IF(AND('Mapa final'!#REF!="Muy Alta",'Mapa final'!#REF!="Menor"),CONCATENATE("R23C",'Mapa final'!#REF!),"")</f>
        <v>#REF!</v>
      </c>
      <c r="P29" s="80" t="e">
        <f>IF(AND('Mapa final'!#REF!="Muy Alta",'Mapa final'!#REF!="Moderado"),CONCATENATE("R23C",'Mapa final'!#REF!),"")</f>
        <v>#REF!</v>
      </c>
      <c r="Q29" s="112" t="e">
        <f>IF(AND('Mapa final'!#REF!="Muy Alta",'Mapa final'!#REF!="Moderado"),CONCATENATE("R23C",'Mapa final'!#REF!),"")</f>
        <v>#REF!</v>
      </c>
      <c r="R29" s="81" t="e">
        <f>IF(AND('Mapa final'!#REF!="Muy Alta",'Mapa final'!#REF!="Moderado"),CONCATENATE("R23C",'Mapa final'!#REF!),"")</f>
        <v>#REF!</v>
      </c>
      <c r="S29" s="80" t="e">
        <f>IF(AND('Mapa final'!#REF!="Muy Alta",'Mapa final'!#REF!="Mayor"),CONCATENATE("R23C",'Mapa final'!#REF!),"")</f>
        <v>#REF!</v>
      </c>
      <c r="T29" s="112" t="e">
        <f>IF(AND('Mapa final'!#REF!="Muy Alta",'Mapa final'!#REF!="Mayor"),CONCATENATE("R23C",'Mapa final'!#REF!),"")</f>
        <v>#REF!</v>
      </c>
      <c r="U29" s="81" t="e">
        <f>IF(AND('Mapa final'!#REF!="Muy Alta",'Mapa final'!#REF!="Mayor"),CONCATENATE("R23C",'Mapa final'!#REF!),"")</f>
        <v>#REF!</v>
      </c>
      <c r="V29" s="87" t="e">
        <f>IF(AND('Mapa final'!#REF!="Muy Alta",'Mapa final'!#REF!="Catastrófico"),CONCATENATE("R23C",'Mapa final'!#REF!),"")</f>
        <v>#REF!</v>
      </c>
      <c r="W29" s="113" t="e">
        <f>IF(AND('Mapa final'!#REF!="Muy Alta",'Mapa final'!#REF!="Catastrófico"),CONCATENATE("R23C",'Mapa final'!#REF!),"")</f>
        <v>#REF!</v>
      </c>
      <c r="X29" s="88" t="e">
        <f>IF(AND('Mapa final'!#REF!="Muy Alta",'Mapa final'!#REF!="Catastrófico"),CONCATENATE("R23C",'Mapa final'!#REF!),"")</f>
        <v>#REF!</v>
      </c>
      <c r="Y29" s="36"/>
      <c r="Z29" s="181"/>
      <c r="AA29" s="182"/>
      <c r="AB29" s="182"/>
      <c r="AC29" s="182"/>
      <c r="AD29" s="182"/>
      <c r="AE29" s="183"/>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ht="15" customHeight="1" x14ac:dyDescent="0.35">
      <c r="A30" s="36"/>
      <c r="B30" s="193"/>
      <c r="C30" s="194"/>
      <c r="D30" s="195"/>
      <c r="E30" s="177"/>
      <c r="F30" s="176"/>
      <c r="G30" s="176"/>
      <c r="H30" s="176"/>
      <c r="I30" s="176"/>
      <c r="J30" s="80" t="e">
        <f>IF(AND('Mapa final'!#REF!="Muy Alta",'Mapa final'!#REF!="Leve"),CONCATENATE("R24C",'Mapa final'!#REF!),"")</f>
        <v>#REF!</v>
      </c>
      <c r="K30" s="112" t="e">
        <f>IF(AND('Mapa final'!#REF!="Muy Alta",'Mapa final'!#REF!="Leve"),CONCATENATE("R24C",'Mapa final'!#REF!),"")</f>
        <v>#REF!</v>
      </c>
      <c r="L30" s="81" t="e">
        <f>IF(AND('Mapa final'!#REF!="Muy Alta",'Mapa final'!#REF!="Leve"),CONCATENATE("R24C",'Mapa final'!#REF!),"")</f>
        <v>#REF!</v>
      </c>
      <c r="M30" s="80" t="e">
        <f>IF(AND('Mapa final'!#REF!="Muy Alta",'Mapa final'!#REF!="Menor"),CONCATENATE("R24C",'Mapa final'!#REF!),"")</f>
        <v>#REF!</v>
      </c>
      <c r="N30" s="112" t="e">
        <f>IF(AND('Mapa final'!#REF!="Muy Alta",'Mapa final'!#REF!="Menor"),CONCATENATE("R24C",'Mapa final'!#REF!),"")</f>
        <v>#REF!</v>
      </c>
      <c r="O30" s="81" t="e">
        <f>IF(AND('Mapa final'!#REF!="Muy Alta",'Mapa final'!#REF!="Menor"),CONCATENATE("R24C",'Mapa final'!#REF!),"")</f>
        <v>#REF!</v>
      </c>
      <c r="P30" s="80" t="e">
        <f>IF(AND('Mapa final'!#REF!="Muy Alta",'Mapa final'!#REF!="Moderado"),CONCATENATE("R24C",'Mapa final'!#REF!),"")</f>
        <v>#REF!</v>
      </c>
      <c r="Q30" s="112" t="e">
        <f>IF(AND('Mapa final'!#REF!="Muy Alta",'Mapa final'!#REF!="Moderado"),CONCATENATE("R24C",'Mapa final'!#REF!),"")</f>
        <v>#REF!</v>
      </c>
      <c r="R30" s="81" t="e">
        <f>IF(AND('Mapa final'!#REF!="Muy Alta",'Mapa final'!#REF!="Moderado"),CONCATENATE("R24C",'Mapa final'!#REF!),"")</f>
        <v>#REF!</v>
      </c>
      <c r="S30" s="80" t="e">
        <f>IF(AND('Mapa final'!#REF!="Muy Alta",'Mapa final'!#REF!="Mayor"),CONCATENATE("R24C",'Mapa final'!#REF!),"")</f>
        <v>#REF!</v>
      </c>
      <c r="T30" s="112" t="e">
        <f>IF(AND('Mapa final'!#REF!="Muy Alta",'Mapa final'!#REF!="Mayor"),CONCATENATE("R24C",'Mapa final'!#REF!),"")</f>
        <v>#REF!</v>
      </c>
      <c r="U30" s="81" t="e">
        <f>IF(AND('Mapa final'!#REF!="Muy Alta",'Mapa final'!#REF!="Mayor"),CONCATENATE("R24C",'Mapa final'!#REF!),"")</f>
        <v>#REF!</v>
      </c>
      <c r="V30" s="87" t="e">
        <f>IF(AND('Mapa final'!#REF!="Muy Alta",'Mapa final'!#REF!="Catastrófico"),CONCATENATE("R24C",'Mapa final'!#REF!),"")</f>
        <v>#REF!</v>
      </c>
      <c r="W30" s="113" t="e">
        <f>IF(AND('Mapa final'!#REF!="Muy Alta",'Mapa final'!#REF!="Catastrófico"),CONCATENATE("R24C",'Mapa final'!#REF!),"")</f>
        <v>#REF!</v>
      </c>
      <c r="X30" s="88" t="e">
        <f>IF(AND('Mapa final'!#REF!="Muy Alta",'Mapa final'!#REF!="Catastrófico"),CONCATENATE("R24C",'Mapa final'!#REF!),"")</f>
        <v>#REF!</v>
      </c>
      <c r="Y30" s="36"/>
      <c r="Z30" s="181"/>
      <c r="AA30" s="182"/>
      <c r="AB30" s="182"/>
      <c r="AC30" s="182"/>
      <c r="AD30" s="182"/>
      <c r="AE30" s="183"/>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ht="15" customHeight="1" x14ac:dyDescent="0.35">
      <c r="A31" s="36"/>
      <c r="B31" s="193"/>
      <c r="C31" s="194"/>
      <c r="D31" s="195"/>
      <c r="E31" s="177"/>
      <c r="F31" s="176"/>
      <c r="G31" s="176"/>
      <c r="H31" s="176"/>
      <c r="I31" s="176"/>
      <c r="J31" s="80" t="e">
        <f>IF(AND('Mapa final'!#REF!="Muy Alta",'Mapa final'!#REF!="Leve"),CONCATENATE("R25C",'Mapa final'!#REF!),"")</f>
        <v>#REF!</v>
      </c>
      <c r="K31" s="112" t="e">
        <f>IF(AND('Mapa final'!#REF!="Muy Alta",'Mapa final'!#REF!="Leve"),CONCATENATE("R25C",'Mapa final'!#REF!),"")</f>
        <v>#REF!</v>
      </c>
      <c r="L31" s="81" t="e">
        <f>IF(AND('Mapa final'!#REF!="Muy Alta",'Mapa final'!#REF!="Leve"),CONCATENATE("R25C",'Mapa final'!#REF!),"")</f>
        <v>#REF!</v>
      </c>
      <c r="M31" s="80" t="e">
        <f>IF(AND('Mapa final'!#REF!="Muy Alta",'Mapa final'!#REF!="Menor"),CONCATENATE("R25C",'Mapa final'!#REF!),"")</f>
        <v>#REF!</v>
      </c>
      <c r="N31" s="112" t="e">
        <f>IF(AND('Mapa final'!#REF!="Muy Alta",'Mapa final'!#REF!="Menor"),CONCATENATE("R25C",'Mapa final'!#REF!),"")</f>
        <v>#REF!</v>
      </c>
      <c r="O31" s="81" t="e">
        <f>IF(AND('Mapa final'!#REF!="Muy Alta",'Mapa final'!#REF!="Menor"),CONCATENATE("R25C",'Mapa final'!#REF!),"")</f>
        <v>#REF!</v>
      </c>
      <c r="P31" s="80" t="e">
        <f>IF(AND('Mapa final'!#REF!="Muy Alta",'Mapa final'!#REF!="Moderado"),CONCATENATE("R25C",'Mapa final'!#REF!),"")</f>
        <v>#REF!</v>
      </c>
      <c r="Q31" s="112" t="e">
        <f>IF(AND('Mapa final'!#REF!="Muy Alta",'Mapa final'!#REF!="Moderado"),CONCATENATE("R25C",'Mapa final'!#REF!),"")</f>
        <v>#REF!</v>
      </c>
      <c r="R31" s="81" t="e">
        <f>IF(AND('Mapa final'!#REF!="Muy Alta",'Mapa final'!#REF!="Moderado"),CONCATENATE("R25C",'Mapa final'!#REF!),"")</f>
        <v>#REF!</v>
      </c>
      <c r="S31" s="80" t="e">
        <f>IF(AND('Mapa final'!#REF!="Muy Alta",'Mapa final'!#REF!="Mayor"),CONCATENATE("R25C",'Mapa final'!#REF!),"")</f>
        <v>#REF!</v>
      </c>
      <c r="T31" s="112" t="e">
        <f>IF(AND('Mapa final'!#REF!="Muy Alta",'Mapa final'!#REF!="Mayor"),CONCATENATE("R25C",'Mapa final'!#REF!),"")</f>
        <v>#REF!</v>
      </c>
      <c r="U31" s="81" t="e">
        <f>IF(AND('Mapa final'!#REF!="Muy Alta",'Mapa final'!#REF!="Mayor"),CONCATENATE("R25C",'Mapa final'!#REF!),"")</f>
        <v>#REF!</v>
      </c>
      <c r="V31" s="87" t="e">
        <f>IF(AND('Mapa final'!#REF!="Muy Alta",'Mapa final'!#REF!="Catastrófico"),CONCATENATE("R25C",'Mapa final'!#REF!),"")</f>
        <v>#REF!</v>
      </c>
      <c r="W31" s="113" t="e">
        <f>IF(AND('Mapa final'!#REF!="Muy Alta",'Mapa final'!#REF!="Catastrófico"),CONCATENATE("R25C",'Mapa final'!#REF!),"")</f>
        <v>#REF!</v>
      </c>
      <c r="X31" s="88" t="e">
        <f>IF(AND('Mapa final'!#REF!="Muy Alta",'Mapa final'!#REF!="Catastrófico"),CONCATENATE("R25C",'Mapa final'!#REF!),"")</f>
        <v>#REF!</v>
      </c>
      <c r="Y31" s="36"/>
      <c r="Z31" s="181"/>
      <c r="AA31" s="182"/>
      <c r="AB31" s="182"/>
      <c r="AC31" s="182"/>
      <c r="AD31" s="182"/>
      <c r="AE31" s="183"/>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ht="15" customHeight="1" x14ac:dyDescent="0.35">
      <c r="A32" s="36"/>
      <c r="B32" s="193"/>
      <c r="C32" s="194"/>
      <c r="D32" s="195"/>
      <c r="E32" s="177"/>
      <c r="F32" s="176"/>
      <c r="G32" s="176"/>
      <c r="H32" s="176"/>
      <c r="I32" s="176"/>
      <c r="J32" s="80" t="e">
        <f>IF(AND('Mapa final'!#REF!="Muy Alta",'Mapa final'!#REF!="Leve"),CONCATENATE("R26C",'Mapa final'!#REF!),"")</f>
        <v>#REF!</v>
      </c>
      <c r="K32" s="112" t="e">
        <f>IF(AND('Mapa final'!#REF!="Muy Alta",'Mapa final'!#REF!="Leve"),CONCATENATE("R26C",'Mapa final'!#REF!),"")</f>
        <v>#REF!</v>
      </c>
      <c r="L32" s="81" t="e">
        <f>IF(AND('Mapa final'!#REF!="Muy Alta",'Mapa final'!#REF!="Leve"),CONCATENATE("R26C",'Mapa final'!#REF!),"")</f>
        <v>#REF!</v>
      </c>
      <c r="M32" s="80" t="e">
        <f>IF(AND('Mapa final'!#REF!="Muy Alta",'Mapa final'!#REF!="Menor"),CONCATENATE("R26C",'Mapa final'!#REF!),"")</f>
        <v>#REF!</v>
      </c>
      <c r="N32" s="112" t="e">
        <f>IF(AND('Mapa final'!#REF!="Muy Alta",'Mapa final'!#REF!="Menor"),CONCATENATE("R26C",'Mapa final'!#REF!),"")</f>
        <v>#REF!</v>
      </c>
      <c r="O32" s="81" t="e">
        <f>IF(AND('Mapa final'!#REF!="Muy Alta",'Mapa final'!#REF!="Menor"),CONCATENATE("R26C",'Mapa final'!#REF!),"")</f>
        <v>#REF!</v>
      </c>
      <c r="P32" s="80" t="e">
        <f>IF(AND('Mapa final'!#REF!="Muy Alta",'Mapa final'!#REF!="Moderado"),CONCATENATE("R26C",'Mapa final'!#REF!),"")</f>
        <v>#REF!</v>
      </c>
      <c r="Q32" s="112" t="e">
        <f>IF(AND('Mapa final'!#REF!="Muy Alta",'Mapa final'!#REF!="Moderado"),CONCATENATE("R26C",'Mapa final'!#REF!),"")</f>
        <v>#REF!</v>
      </c>
      <c r="R32" s="81" t="e">
        <f>IF(AND('Mapa final'!#REF!="Muy Alta",'Mapa final'!#REF!="Moderado"),CONCATENATE("R26C",'Mapa final'!#REF!),"")</f>
        <v>#REF!</v>
      </c>
      <c r="S32" s="80" t="e">
        <f>IF(AND('Mapa final'!#REF!="Muy Alta",'Mapa final'!#REF!="Mayor"),CONCATENATE("R26C",'Mapa final'!#REF!),"")</f>
        <v>#REF!</v>
      </c>
      <c r="T32" s="112" t="e">
        <f>IF(AND('Mapa final'!#REF!="Muy Alta",'Mapa final'!#REF!="Mayor"),CONCATENATE("R26C",'Mapa final'!#REF!),"")</f>
        <v>#REF!</v>
      </c>
      <c r="U32" s="81" t="e">
        <f>IF(AND('Mapa final'!#REF!="Muy Alta",'Mapa final'!#REF!="Mayor"),CONCATENATE("R26C",'Mapa final'!#REF!),"")</f>
        <v>#REF!</v>
      </c>
      <c r="V32" s="87" t="e">
        <f>IF(AND('Mapa final'!#REF!="Muy Alta",'Mapa final'!#REF!="Catastrófico"),CONCATENATE("R26C",'Mapa final'!#REF!),"")</f>
        <v>#REF!</v>
      </c>
      <c r="W32" s="113" t="e">
        <f>IF(AND('Mapa final'!#REF!="Muy Alta",'Mapa final'!#REF!="Catastrófico"),CONCATENATE("R26C",'Mapa final'!#REF!),"")</f>
        <v>#REF!</v>
      </c>
      <c r="X32" s="88" t="e">
        <f>IF(AND('Mapa final'!#REF!="Muy Alta",'Mapa final'!#REF!="Catastrófico"),CONCATENATE("R26C",'Mapa final'!#REF!),"")</f>
        <v>#REF!</v>
      </c>
      <c r="Y32" s="36"/>
      <c r="Z32" s="181"/>
      <c r="AA32" s="182"/>
      <c r="AB32" s="182"/>
      <c r="AC32" s="182"/>
      <c r="AD32" s="182"/>
      <c r="AE32" s="183"/>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ht="15" customHeight="1" x14ac:dyDescent="0.35">
      <c r="A33" s="36"/>
      <c r="B33" s="193"/>
      <c r="C33" s="194"/>
      <c r="D33" s="195"/>
      <c r="E33" s="177"/>
      <c r="F33" s="176"/>
      <c r="G33" s="176"/>
      <c r="H33" s="176"/>
      <c r="I33" s="176"/>
      <c r="J33" s="80" t="e">
        <f>IF(AND('Mapa final'!#REF!="Muy Alta",'Mapa final'!#REF!="Leve"),CONCATENATE("R27C",'Mapa final'!#REF!),"")</f>
        <v>#REF!</v>
      </c>
      <c r="K33" s="112" t="e">
        <f>IF(AND('Mapa final'!#REF!="Muy Alta",'Mapa final'!#REF!="Leve"),CONCATENATE("R27C",'Mapa final'!#REF!),"")</f>
        <v>#REF!</v>
      </c>
      <c r="L33" s="81" t="e">
        <f>IF(AND('Mapa final'!#REF!="Muy Alta",'Mapa final'!#REF!="Leve"),CONCATENATE("R27C",'Mapa final'!#REF!),"")</f>
        <v>#REF!</v>
      </c>
      <c r="M33" s="80" t="e">
        <f>IF(AND('Mapa final'!#REF!="Muy Alta",'Mapa final'!#REF!="Menor"),CONCATENATE("R27C",'Mapa final'!#REF!),"")</f>
        <v>#REF!</v>
      </c>
      <c r="N33" s="112" t="e">
        <f>IF(AND('Mapa final'!#REF!="Muy Alta",'Mapa final'!#REF!="Menor"),CONCATENATE("R27C",'Mapa final'!#REF!),"")</f>
        <v>#REF!</v>
      </c>
      <c r="O33" s="81" t="e">
        <f>IF(AND('Mapa final'!#REF!="Muy Alta",'Mapa final'!#REF!="Menor"),CONCATENATE("R27C",'Mapa final'!#REF!),"")</f>
        <v>#REF!</v>
      </c>
      <c r="P33" s="80" t="e">
        <f>IF(AND('Mapa final'!#REF!="Muy Alta",'Mapa final'!#REF!="Moderado"),CONCATENATE("R27C",'Mapa final'!#REF!),"")</f>
        <v>#REF!</v>
      </c>
      <c r="Q33" s="112" t="e">
        <f>IF(AND('Mapa final'!#REF!="Muy Alta",'Mapa final'!#REF!="Moderado"),CONCATENATE("R27C",'Mapa final'!#REF!),"")</f>
        <v>#REF!</v>
      </c>
      <c r="R33" s="81" t="e">
        <f>IF(AND('Mapa final'!#REF!="Muy Alta",'Mapa final'!#REF!="Moderado"),CONCATENATE("R27C",'Mapa final'!#REF!),"")</f>
        <v>#REF!</v>
      </c>
      <c r="S33" s="80" t="e">
        <f>IF(AND('Mapa final'!#REF!="Muy Alta",'Mapa final'!#REF!="Mayor"),CONCATENATE("R27C",'Mapa final'!#REF!),"")</f>
        <v>#REF!</v>
      </c>
      <c r="T33" s="112" t="e">
        <f>IF(AND('Mapa final'!#REF!="Muy Alta",'Mapa final'!#REF!="Mayor"),CONCATENATE("R27C",'Mapa final'!#REF!),"")</f>
        <v>#REF!</v>
      </c>
      <c r="U33" s="81" t="e">
        <f>IF(AND('Mapa final'!#REF!="Muy Alta",'Mapa final'!#REF!="Mayor"),CONCATENATE("R27C",'Mapa final'!#REF!),"")</f>
        <v>#REF!</v>
      </c>
      <c r="V33" s="87" t="e">
        <f>IF(AND('Mapa final'!#REF!="Muy Alta",'Mapa final'!#REF!="Catastrófico"),CONCATENATE("R27C",'Mapa final'!#REF!),"")</f>
        <v>#REF!</v>
      </c>
      <c r="W33" s="113" t="e">
        <f>IF(AND('Mapa final'!#REF!="Muy Alta",'Mapa final'!#REF!="Catastrófico"),CONCATENATE("R27C",'Mapa final'!#REF!),"")</f>
        <v>#REF!</v>
      </c>
      <c r="X33" s="88" t="e">
        <f>IF(AND('Mapa final'!#REF!="Muy Alta",'Mapa final'!#REF!="Catastrófico"),CONCATENATE("R27C",'Mapa final'!#REF!),"")</f>
        <v>#REF!</v>
      </c>
      <c r="Y33" s="36"/>
      <c r="Z33" s="181"/>
      <c r="AA33" s="182"/>
      <c r="AB33" s="182"/>
      <c r="AC33" s="182"/>
      <c r="AD33" s="182"/>
      <c r="AE33" s="183"/>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ht="15" customHeight="1" x14ac:dyDescent="0.35">
      <c r="A34" s="36"/>
      <c r="B34" s="193"/>
      <c r="C34" s="194"/>
      <c r="D34" s="195"/>
      <c r="E34" s="177"/>
      <c r="F34" s="176"/>
      <c r="G34" s="176"/>
      <c r="H34" s="176"/>
      <c r="I34" s="176"/>
      <c r="J34" s="80" t="e">
        <f>IF(AND('Mapa final'!#REF!="Muy Alta",'Mapa final'!#REF!="Leve"),CONCATENATE("R28C",'Mapa final'!#REF!),"")</f>
        <v>#REF!</v>
      </c>
      <c r="K34" s="112" t="e">
        <f>IF(AND('Mapa final'!#REF!="Muy Alta",'Mapa final'!#REF!="Leve"),CONCATENATE("R28C",'Mapa final'!#REF!),"")</f>
        <v>#REF!</v>
      </c>
      <c r="L34" s="81" t="e">
        <f>IF(AND('Mapa final'!#REF!="Muy Alta",'Mapa final'!#REF!="Leve"),CONCATENATE("R28C",'Mapa final'!#REF!),"")</f>
        <v>#REF!</v>
      </c>
      <c r="M34" s="80" t="e">
        <f>IF(AND('Mapa final'!#REF!="Muy Alta",'Mapa final'!#REF!="Menor"),CONCATENATE("R28C",'Mapa final'!#REF!),"")</f>
        <v>#REF!</v>
      </c>
      <c r="N34" s="112" t="e">
        <f>IF(AND('Mapa final'!#REF!="Muy Alta",'Mapa final'!#REF!="Menor"),CONCATENATE("R28C",'Mapa final'!#REF!),"")</f>
        <v>#REF!</v>
      </c>
      <c r="O34" s="81" t="e">
        <f>IF(AND('Mapa final'!#REF!="Muy Alta",'Mapa final'!#REF!="Menor"),CONCATENATE("R28C",'Mapa final'!#REF!),"")</f>
        <v>#REF!</v>
      </c>
      <c r="P34" s="80" t="e">
        <f>IF(AND('Mapa final'!#REF!="Muy Alta",'Mapa final'!#REF!="Moderado"),CONCATENATE("R28C",'Mapa final'!#REF!),"")</f>
        <v>#REF!</v>
      </c>
      <c r="Q34" s="112" t="e">
        <f>IF(AND('Mapa final'!#REF!="Muy Alta",'Mapa final'!#REF!="Moderado"),CONCATENATE("R28C",'Mapa final'!#REF!),"")</f>
        <v>#REF!</v>
      </c>
      <c r="R34" s="81" t="e">
        <f>IF(AND('Mapa final'!#REF!="Muy Alta",'Mapa final'!#REF!="Moderado"),CONCATENATE("R28C",'Mapa final'!#REF!),"")</f>
        <v>#REF!</v>
      </c>
      <c r="S34" s="80" t="e">
        <f>IF(AND('Mapa final'!#REF!="Muy Alta",'Mapa final'!#REF!="Mayor"),CONCATENATE("R28C",'Mapa final'!#REF!),"")</f>
        <v>#REF!</v>
      </c>
      <c r="T34" s="112" t="e">
        <f>IF(AND('Mapa final'!#REF!="Muy Alta",'Mapa final'!#REF!="Mayor"),CONCATENATE("R28C",'Mapa final'!#REF!),"")</f>
        <v>#REF!</v>
      </c>
      <c r="U34" s="81" t="e">
        <f>IF(AND('Mapa final'!#REF!="Muy Alta",'Mapa final'!#REF!="Mayor"),CONCATENATE("R28C",'Mapa final'!#REF!),"")</f>
        <v>#REF!</v>
      </c>
      <c r="V34" s="87" t="e">
        <f>IF(AND('Mapa final'!#REF!="Muy Alta",'Mapa final'!#REF!="Catastrófico"),CONCATENATE("R28C",'Mapa final'!#REF!),"")</f>
        <v>#REF!</v>
      </c>
      <c r="W34" s="113" t="e">
        <f>IF(AND('Mapa final'!#REF!="Muy Alta",'Mapa final'!#REF!="Catastrófico"),CONCATENATE("R28C",'Mapa final'!#REF!),"")</f>
        <v>#REF!</v>
      </c>
      <c r="X34" s="88" t="e">
        <f>IF(AND('Mapa final'!#REF!="Muy Alta",'Mapa final'!#REF!="Catastrófico"),CONCATENATE("R28C",'Mapa final'!#REF!),"")</f>
        <v>#REF!</v>
      </c>
      <c r="Y34" s="36"/>
      <c r="Z34" s="181"/>
      <c r="AA34" s="182"/>
      <c r="AB34" s="182"/>
      <c r="AC34" s="182"/>
      <c r="AD34" s="182"/>
      <c r="AE34" s="183"/>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ht="15" customHeight="1" x14ac:dyDescent="0.35">
      <c r="A35" s="36"/>
      <c r="B35" s="193"/>
      <c r="C35" s="194"/>
      <c r="D35" s="195"/>
      <c r="E35" s="177"/>
      <c r="F35" s="176"/>
      <c r="G35" s="176"/>
      <c r="H35" s="176"/>
      <c r="I35" s="176"/>
      <c r="J35" s="80" t="e">
        <f>IF(AND('Mapa final'!#REF!="Muy Alta",'Mapa final'!#REF!="Leve"),CONCATENATE("R29C",'Mapa final'!#REF!),"")</f>
        <v>#REF!</v>
      </c>
      <c r="K35" s="112" t="e">
        <f>IF(AND('Mapa final'!#REF!="Muy Alta",'Mapa final'!#REF!="Leve"),CONCATENATE("R29C",'Mapa final'!#REF!),"")</f>
        <v>#REF!</v>
      </c>
      <c r="L35" s="81" t="e">
        <f>IF(AND('Mapa final'!#REF!="Muy Alta",'Mapa final'!#REF!="Leve"),CONCATENATE("R29C",'Mapa final'!#REF!),"")</f>
        <v>#REF!</v>
      </c>
      <c r="M35" s="80" t="e">
        <f>IF(AND('Mapa final'!#REF!="Muy Alta",'Mapa final'!#REF!="Menor"),CONCATENATE("R29C",'Mapa final'!#REF!),"")</f>
        <v>#REF!</v>
      </c>
      <c r="N35" s="112" t="e">
        <f>IF(AND('Mapa final'!#REF!="Muy Alta",'Mapa final'!#REF!="Menor"),CONCATENATE("R29C",'Mapa final'!#REF!),"")</f>
        <v>#REF!</v>
      </c>
      <c r="O35" s="81" t="e">
        <f>IF(AND('Mapa final'!#REF!="Muy Alta",'Mapa final'!#REF!="Menor"),CONCATENATE("R29C",'Mapa final'!#REF!),"")</f>
        <v>#REF!</v>
      </c>
      <c r="P35" s="80" t="e">
        <f>IF(AND('Mapa final'!#REF!="Muy Alta",'Mapa final'!#REF!="Moderado"),CONCATENATE("R29C",'Mapa final'!#REF!),"")</f>
        <v>#REF!</v>
      </c>
      <c r="Q35" s="112" t="e">
        <f>IF(AND('Mapa final'!#REF!="Muy Alta",'Mapa final'!#REF!="Moderado"),CONCATENATE("R29C",'Mapa final'!#REF!),"")</f>
        <v>#REF!</v>
      </c>
      <c r="R35" s="81" t="e">
        <f>IF(AND('Mapa final'!#REF!="Muy Alta",'Mapa final'!#REF!="Moderado"),CONCATENATE("R29C",'Mapa final'!#REF!),"")</f>
        <v>#REF!</v>
      </c>
      <c r="S35" s="80" t="e">
        <f>IF(AND('Mapa final'!#REF!="Muy Alta",'Mapa final'!#REF!="Mayor"),CONCATENATE("R29C",'Mapa final'!#REF!),"")</f>
        <v>#REF!</v>
      </c>
      <c r="T35" s="112" t="e">
        <f>IF(AND('Mapa final'!#REF!="Muy Alta",'Mapa final'!#REF!="Mayor"),CONCATENATE("R29C",'Mapa final'!#REF!),"")</f>
        <v>#REF!</v>
      </c>
      <c r="U35" s="81" t="e">
        <f>IF(AND('Mapa final'!#REF!="Muy Alta",'Mapa final'!#REF!="Mayor"),CONCATENATE("R29C",'Mapa final'!#REF!),"")</f>
        <v>#REF!</v>
      </c>
      <c r="V35" s="87" t="e">
        <f>IF(AND('Mapa final'!#REF!="Muy Alta",'Mapa final'!#REF!="Catastrófico"),CONCATENATE("R29C",'Mapa final'!#REF!),"")</f>
        <v>#REF!</v>
      </c>
      <c r="W35" s="113" t="e">
        <f>IF(AND('Mapa final'!#REF!="Muy Alta",'Mapa final'!#REF!="Catastrófico"),CONCATENATE("R29C",'Mapa final'!#REF!),"")</f>
        <v>#REF!</v>
      </c>
      <c r="X35" s="88" t="e">
        <f>IF(AND('Mapa final'!#REF!="Muy Alta",'Mapa final'!#REF!="Catastrófico"),CONCATENATE("R29C",'Mapa final'!#REF!),"")</f>
        <v>#REF!</v>
      </c>
      <c r="Y35" s="36"/>
      <c r="Z35" s="181"/>
      <c r="AA35" s="182"/>
      <c r="AB35" s="182"/>
      <c r="AC35" s="182"/>
      <c r="AD35" s="182"/>
      <c r="AE35" s="183"/>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ht="15" customHeight="1" x14ac:dyDescent="0.35">
      <c r="A36" s="36"/>
      <c r="B36" s="193"/>
      <c r="C36" s="194"/>
      <c r="D36" s="195"/>
      <c r="E36" s="177"/>
      <c r="F36" s="176"/>
      <c r="G36" s="176"/>
      <c r="H36" s="176"/>
      <c r="I36" s="176"/>
      <c r="J36" s="80" t="e">
        <f>IF(AND('Mapa final'!#REF!="Muy Alta",'Mapa final'!#REF!="Leve"),CONCATENATE("R30C",'Mapa final'!#REF!),"")</f>
        <v>#REF!</v>
      </c>
      <c r="K36" s="112" t="e">
        <f>IF(AND('Mapa final'!#REF!="Muy Alta",'Mapa final'!#REF!="Leve"),CONCATENATE("R30C",'Mapa final'!#REF!),"")</f>
        <v>#REF!</v>
      </c>
      <c r="L36" s="81" t="e">
        <f>IF(AND('Mapa final'!#REF!="Muy Alta",'Mapa final'!#REF!="Leve"),CONCATENATE("R30C",'Mapa final'!#REF!),"")</f>
        <v>#REF!</v>
      </c>
      <c r="M36" s="80" t="e">
        <f>IF(AND('Mapa final'!#REF!="Muy Alta",'Mapa final'!#REF!="Menor"),CONCATENATE("R30C",'Mapa final'!#REF!),"")</f>
        <v>#REF!</v>
      </c>
      <c r="N36" s="112" t="e">
        <f>IF(AND('Mapa final'!#REF!="Muy Alta",'Mapa final'!#REF!="Menor"),CONCATENATE("R30C",'Mapa final'!#REF!),"")</f>
        <v>#REF!</v>
      </c>
      <c r="O36" s="81" t="e">
        <f>IF(AND('Mapa final'!#REF!="Muy Alta",'Mapa final'!#REF!="Menor"),CONCATENATE("R30C",'Mapa final'!#REF!),"")</f>
        <v>#REF!</v>
      </c>
      <c r="P36" s="80" t="e">
        <f>IF(AND('Mapa final'!#REF!="Muy Alta",'Mapa final'!#REF!="Moderado"),CONCATENATE("R30C",'Mapa final'!#REF!),"")</f>
        <v>#REF!</v>
      </c>
      <c r="Q36" s="112" t="e">
        <f>IF(AND('Mapa final'!#REF!="Muy Alta",'Mapa final'!#REF!="Moderado"),CONCATENATE("R30C",'Mapa final'!#REF!),"")</f>
        <v>#REF!</v>
      </c>
      <c r="R36" s="81" t="e">
        <f>IF(AND('Mapa final'!#REF!="Muy Alta",'Mapa final'!#REF!="Moderado"),CONCATENATE("R30C",'Mapa final'!#REF!),"")</f>
        <v>#REF!</v>
      </c>
      <c r="S36" s="80" t="e">
        <f>IF(AND('Mapa final'!#REF!="Muy Alta",'Mapa final'!#REF!="Mayor"),CONCATENATE("R30C",'Mapa final'!#REF!),"")</f>
        <v>#REF!</v>
      </c>
      <c r="T36" s="112" t="e">
        <f>IF(AND('Mapa final'!#REF!="Muy Alta",'Mapa final'!#REF!="Mayor"),CONCATENATE("R30C",'Mapa final'!#REF!),"")</f>
        <v>#REF!</v>
      </c>
      <c r="U36" s="81" t="e">
        <f>IF(AND('Mapa final'!#REF!="Muy Alta",'Mapa final'!#REF!="Mayor"),CONCATENATE("R30C",'Mapa final'!#REF!),"")</f>
        <v>#REF!</v>
      </c>
      <c r="V36" s="87" t="e">
        <f>IF(AND('Mapa final'!#REF!="Muy Alta",'Mapa final'!#REF!="Catastrófico"),CONCATENATE("R30C",'Mapa final'!#REF!),"")</f>
        <v>#REF!</v>
      </c>
      <c r="W36" s="113" t="e">
        <f>IF(AND('Mapa final'!#REF!="Muy Alta",'Mapa final'!#REF!="Catastrófico"),CONCATENATE("R30C",'Mapa final'!#REF!),"")</f>
        <v>#REF!</v>
      </c>
      <c r="X36" s="88" t="e">
        <f>IF(AND('Mapa final'!#REF!="Muy Alta",'Mapa final'!#REF!="Catastrófico"),CONCATENATE("R30C",'Mapa final'!#REF!),"")</f>
        <v>#REF!</v>
      </c>
      <c r="Y36" s="36"/>
      <c r="Z36" s="181"/>
      <c r="AA36" s="182"/>
      <c r="AB36" s="182"/>
      <c r="AC36" s="182"/>
      <c r="AD36" s="182"/>
      <c r="AE36" s="183"/>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ht="15" customHeight="1" x14ac:dyDescent="0.35">
      <c r="A37" s="36"/>
      <c r="B37" s="193"/>
      <c r="C37" s="194"/>
      <c r="D37" s="195"/>
      <c r="E37" s="177"/>
      <c r="F37" s="176"/>
      <c r="G37" s="176"/>
      <c r="H37" s="176"/>
      <c r="I37" s="176"/>
      <c r="J37" s="80" t="e">
        <f>IF(AND('Mapa final'!#REF!="Muy Alta",'Mapa final'!#REF!="Leve"),CONCATENATE("R31C",'Mapa final'!#REF!),"")</f>
        <v>#REF!</v>
      </c>
      <c r="K37" s="112" t="e">
        <f>IF(AND('Mapa final'!#REF!="Muy Alta",'Mapa final'!#REF!="Leve"),CONCATENATE("R31C",'Mapa final'!#REF!),"")</f>
        <v>#REF!</v>
      </c>
      <c r="L37" s="81" t="e">
        <f>IF(AND('Mapa final'!#REF!="Muy Alta",'Mapa final'!#REF!="Leve"),CONCATENATE("R31C",'Mapa final'!#REF!),"")</f>
        <v>#REF!</v>
      </c>
      <c r="M37" s="80" t="e">
        <f>IF(AND('Mapa final'!#REF!="Muy Alta",'Mapa final'!#REF!="Menor"),CONCATENATE("R31C",'Mapa final'!#REF!),"")</f>
        <v>#REF!</v>
      </c>
      <c r="N37" s="112" t="e">
        <f>IF(AND('Mapa final'!#REF!="Muy Alta",'Mapa final'!#REF!="Menor"),CONCATENATE("R31C",'Mapa final'!#REF!),"")</f>
        <v>#REF!</v>
      </c>
      <c r="O37" s="81" t="e">
        <f>IF(AND('Mapa final'!#REF!="Muy Alta",'Mapa final'!#REF!="Menor"),CONCATENATE("R31C",'Mapa final'!#REF!),"")</f>
        <v>#REF!</v>
      </c>
      <c r="P37" s="80" t="e">
        <f>IF(AND('Mapa final'!#REF!="Muy Alta",'Mapa final'!#REF!="Moderado"),CONCATENATE("R31C",'Mapa final'!#REF!),"")</f>
        <v>#REF!</v>
      </c>
      <c r="Q37" s="112" t="e">
        <f>IF(AND('Mapa final'!#REF!="Muy Alta",'Mapa final'!#REF!="Moderado"),CONCATENATE("R31C",'Mapa final'!#REF!),"")</f>
        <v>#REF!</v>
      </c>
      <c r="R37" s="81" t="e">
        <f>IF(AND('Mapa final'!#REF!="Muy Alta",'Mapa final'!#REF!="Moderado"),CONCATENATE("R31C",'Mapa final'!#REF!),"")</f>
        <v>#REF!</v>
      </c>
      <c r="S37" s="80" t="e">
        <f>IF(AND('Mapa final'!#REF!="Muy Alta",'Mapa final'!#REF!="Mayor"),CONCATENATE("R31C",'Mapa final'!#REF!),"")</f>
        <v>#REF!</v>
      </c>
      <c r="T37" s="112" t="e">
        <f>IF(AND('Mapa final'!#REF!="Muy Alta",'Mapa final'!#REF!="Mayor"),CONCATENATE("R31C",'Mapa final'!#REF!),"")</f>
        <v>#REF!</v>
      </c>
      <c r="U37" s="81" t="e">
        <f>IF(AND('Mapa final'!#REF!="Muy Alta",'Mapa final'!#REF!="Mayor"),CONCATENATE("R31C",'Mapa final'!#REF!),"")</f>
        <v>#REF!</v>
      </c>
      <c r="V37" s="87" t="e">
        <f>IF(AND('Mapa final'!#REF!="Muy Alta",'Mapa final'!#REF!="Catastrófico"),CONCATENATE("R31C",'Mapa final'!#REF!),"")</f>
        <v>#REF!</v>
      </c>
      <c r="W37" s="113" t="e">
        <f>IF(AND('Mapa final'!#REF!="Muy Alta",'Mapa final'!#REF!="Catastrófico"),CONCATENATE("R31C",'Mapa final'!#REF!),"")</f>
        <v>#REF!</v>
      </c>
      <c r="X37" s="88" t="e">
        <f>IF(AND('Mapa final'!#REF!="Muy Alta",'Mapa final'!#REF!="Catastrófico"),CONCATENATE("R31C",'Mapa final'!#REF!),"")</f>
        <v>#REF!</v>
      </c>
      <c r="Y37" s="36"/>
      <c r="Z37" s="181"/>
      <c r="AA37" s="182"/>
      <c r="AB37" s="182"/>
      <c r="AC37" s="182"/>
      <c r="AD37" s="182"/>
      <c r="AE37" s="183"/>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ht="15" customHeight="1" x14ac:dyDescent="0.35">
      <c r="A38" s="36"/>
      <c r="B38" s="193"/>
      <c r="C38" s="194"/>
      <c r="D38" s="195"/>
      <c r="E38" s="177"/>
      <c r="F38" s="176"/>
      <c r="G38" s="176"/>
      <c r="H38" s="176"/>
      <c r="I38" s="176"/>
      <c r="J38" s="80" t="e">
        <f>IF(AND('Mapa final'!#REF!="Muy Alta",'Mapa final'!#REF!="Leve"),CONCATENATE("R32C",'Mapa final'!#REF!),"")</f>
        <v>#REF!</v>
      </c>
      <c r="K38" s="112" t="e">
        <f>IF(AND('Mapa final'!#REF!="Muy Alta",'Mapa final'!#REF!="Leve"),CONCATENATE("R32C",'Mapa final'!#REF!),"")</f>
        <v>#REF!</v>
      </c>
      <c r="L38" s="81" t="e">
        <f>IF(AND('Mapa final'!#REF!="Muy Alta",'Mapa final'!#REF!="Leve"),CONCATENATE("R32C",'Mapa final'!#REF!),"")</f>
        <v>#REF!</v>
      </c>
      <c r="M38" s="80" t="e">
        <f>IF(AND('Mapa final'!#REF!="Muy Alta",'Mapa final'!#REF!="Menor"),CONCATENATE("R32C",'Mapa final'!#REF!),"")</f>
        <v>#REF!</v>
      </c>
      <c r="N38" s="112" t="e">
        <f>IF(AND('Mapa final'!#REF!="Muy Alta",'Mapa final'!#REF!="Menor"),CONCATENATE("R32C",'Mapa final'!#REF!),"")</f>
        <v>#REF!</v>
      </c>
      <c r="O38" s="81" t="e">
        <f>IF(AND('Mapa final'!#REF!="Muy Alta",'Mapa final'!#REF!="Menor"),CONCATENATE("R32C",'Mapa final'!#REF!),"")</f>
        <v>#REF!</v>
      </c>
      <c r="P38" s="80" t="e">
        <f>IF(AND('Mapa final'!#REF!="Muy Alta",'Mapa final'!#REF!="Moderado"),CONCATENATE("R32C",'Mapa final'!#REF!),"")</f>
        <v>#REF!</v>
      </c>
      <c r="Q38" s="112" t="e">
        <f>IF(AND('Mapa final'!#REF!="Muy Alta",'Mapa final'!#REF!="Moderado"),CONCATENATE("R32C",'Mapa final'!#REF!),"")</f>
        <v>#REF!</v>
      </c>
      <c r="R38" s="81" t="e">
        <f>IF(AND('Mapa final'!#REF!="Muy Alta",'Mapa final'!#REF!="Moderado"),CONCATENATE("R32C",'Mapa final'!#REF!),"")</f>
        <v>#REF!</v>
      </c>
      <c r="S38" s="80" t="e">
        <f>IF(AND('Mapa final'!#REF!="Muy Alta",'Mapa final'!#REF!="Mayor"),CONCATENATE("R32C",'Mapa final'!#REF!),"")</f>
        <v>#REF!</v>
      </c>
      <c r="T38" s="112" t="e">
        <f>IF(AND('Mapa final'!#REF!="Muy Alta",'Mapa final'!#REF!="Mayor"),CONCATENATE("R32C",'Mapa final'!#REF!),"")</f>
        <v>#REF!</v>
      </c>
      <c r="U38" s="81" t="e">
        <f>IF(AND('Mapa final'!#REF!="Muy Alta",'Mapa final'!#REF!="Mayor"),CONCATENATE("R32C",'Mapa final'!#REF!),"")</f>
        <v>#REF!</v>
      </c>
      <c r="V38" s="87" t="e">
        <f>IF(AND('Mapa final'!#REF!="Muy Alta",'Mapa final'!#REF!="Catastrófico"),CONCATENATE("R32C",'Mapa final'!#REF!),"")</f>
        <v>#REF!</v>
      </c>
      <c r="W38" s="113" t="e">
        <f>IF(AND('Mapa final'!#REF!="Muy Alta",'Mapa final'!#REF!="Catastrófico"),CONCATENATE("R32C",'Mapa final'!#REF!),"")</f>
        <v>#REF!</v>
      </c>
      <c r="X38" s="88" t="e">
        <f>IF(AND('Mapa final'!#REF!="Muy Alta",'Mapa final'!#REF!="Catastrófico"),CONCATENATE("R32C",'Mapa final'!#REF!),"")</f>
        <v>#REF!</v>
      </c>
      <c r="Y38" s="36"/>
      <c r="Z38" s="181"/>
      <c r="AA38" s="182"/>
      <c r="AB38" s="182"/>
      <c r="AC38" s="182"/>
      <c r="AD38" s="182"/>
      <c r="AE38" s="183"/>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ht="15" customHeight="1" x14ac:dyDescent="0.35">
      <c r="A39" s="36"/>
      <c r="B39" s="193"/>
      <c r="C39" s="194"/>
      <c r="D39" s="195"/>
      <c r="E39" s="177"/>
      <c r="F39" s="176"/>
      <c r="G39" s="176"/>
      <c r="H39" s="176"/>
      <c r="I39" s="176"/>
      <c r="J39" s="80" t="e">
        <f>IF(AND('Mapa final'!#REF!="Muy Alta",'Mapa final'!#REF!="Leve"),CONCATENATE("R33C",'Mapa final'!#REF!),"")</f>
        <v>#REF!</v>
      </c>
      <c r="K39" s="112" t="e">
        <f>IF(AND('Mapa final'!#REF!="Muy Alta",'Mapa final'!#REF!="Leve"),CONCATENATE("R33C",'Mapa final'!#REF!),"")</f>
        <v>#REF!</v>
      </c>
      <c r="L39" s="81" t="e">
        <f>IF(AND('Mapa final'!#REF!="Muy Alta",'Mapa final'!#REF!="Leve"),CONCATENATE("R33C",'Mapa final'!#REF!),"")</f>
        <v>#REF!</v>
      </c>
      <c r="M39" s="80" t="e">
        <f>IF(AND('Mapa final'!#REF!="Muy Alta",'Mapa final'!#REF!="Menor"),CONCATENATE("R33C",'Mapa final'!#REF!),"")</f>
        <v>#REF!</v>
      </c>
      <c r="N39" s="112" t="e">
        <f>IF(AND('Mapa final'!#REF!="Muy Alta",'Mapa final'!#REF!="Menor"),CONCATENATE("R33C",'Mapa final'!#REF!),"")</f>
        <v>#REF!</v>
      </c>
      <c r="O39" s="81" t="e">
        <f>IF(AND('Mapa final'!#REF!="Muy Alta",'Mapa final'!#REF!="Menor"),CONCATENATE("R33C",'Mapa final'!#REF!),"")</f>
        <v>#REF!</v>
      </c>
      <c r="P39" s="80" t="e">
        <f>IF(AND('Mapa final'!#REF!="Muy Alta",'Mapa final'!#REF!="Moderado"),CONCATENATE("R33C",'Mapa final'!#REF!),"")</f>
        <v>#REF!</v>
      </c>
      <c r="Q39" s="112" t="e">
        <f>IF(AND('Mapa final'!#REF!="Muy Alta",'Mapa final'!#REF!="Moderado"),CONCATENATE("R33C",'Mapa final'!#REF!),"")</f>
        <v>#REF!</v>
      </c>
      <c r="R39" s="81" t="e">
        <f>IF(AND('Mapa final'!#REF!="Muy Alta",'Mapa final'!#REF!="Moderado"),CONCATENATE("R33C",'Mapa final'!#REF!),"")</f>
        <v>#REF!</v>
      </c>
      <c r="S39" s="80" t="e">
        <f>IF(AND('Mapa final'!#REF!="Muy Alta",'Mapa final'!#REF!="Mayor"),CONCATENATE("R33C",'Mapa final'!#REF!),"")</f>
        <v>#REF!</v>
      </c>
      <c r="T39" s="112" t="e">
        <f>IF(AND('Mapa final'!#REF!="Muy Alta",'Mapa final'!#REF!="Mayor"),CONCATENATE("R33C",'Mapa final'!#REF!),"")</f>
        <v>#REF!</v>
      </c>
      <c r="U39" s="81" t="e">
        <f>IF(AND('Mapa final'!#REF!="Muy Alta",'Mapa final'!#REF!="Mayor"),CONCATENATE("R33C",'Mapa final'!#REF!),"")</f>
        <v>#REF!</v>
      </c>
      <c r="V39" s="87" t="e">
        <f>IF(AND('Mapa final'!#REF!="Muy Alta",'Mapa final'!#REF!="Catastrófico"),CONCATENATE("R33C",'Mapa final'!#REF!),"")</f>
        <v>#REF!</v>
      </c>
      <c r="W39" s="113" t="e">
        <f>IF(AND('Mapa final'!#REF!="Muy Alta",'Mapa final'!#REF!="Catastrófico"),CONCATENATE("R33C",'Mapa final'!#REF!),"")</f>
        <v>#REF!</v>
      </c>
      <c r="X39" s="88" t="e">
        <f>IF(AND('Mapa final'!#REF!="Muy Alta",'Mapa final'!#REF!="Catastrófico"),CONCATENATE("R33C",'Mapa final'!#REF!),"")</f>
        <v>#REF!</v>
      </c>
      <c r="Y39" s="36"/>
      <c r="Z39" s="181"/>
      <c r="AA39" s="182"/>
      <c r="AB39" s="182"/>
      <c r="AC39" s="182"/>
      <c r="AD39" s="182"/>
      <c r="AE39" s="183"/>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ht="15" customHeight="1" x14ac:dyDescent="0.35">
      <c r="A40" s="36"/>
      <c r="B40" s="193"/>
      <c r="C40" s="194"/>
      <c r="D40" s="195"/>
      <c r="E40" s="177"/>
      <c r="F40" s="176"/>
      <c r="G40" s="176"/>
      <c r="H40" s="176"/>
      <c r="I40" s="176"/>
      <c r="J40" s="80" t="e">
        <f>IF(AND('Mapa final'!#REF!="Muy Alta",'Mapa final'!#REF!="Leve"),CONCATENATE("R34C",'Mapa final'!#REF!),"")</f>
        <v>#REF!</v>
      </c>
      <c r="K40" s="112" t="e">
        <f>IF(AND('Mapa final'!#REF!="Muy Alta",'Mapa final'!#REF!="Leve"),CONCATENATE("R34C",'Mapa final'!#REF!),"")</f>
        <v>#REF!</v>
      </c>
      <c r="L40" s="81" t="e">
        <f>IF(AND('Mapa final'!#REF!="Muy Alta",'Mapa final'!#REF!="Leve"),CONCATENATE("R34C",'Mapa final'!#REF!),"")</f>
        <v>#REF!</v>
      </c>
      <c r="M40" s="80" t="e">
        <f>IF(AND('Mapa final'!#REF!="Muy Alta",'Mapa final'!#REF!="Menor"),CONCATENATE("R34C",'Mapa final'!#REF!),"")</f>
        <v>#REF!</v>
      </c>
      <c r="N40" s="112" t="e">
        <f>IF(AND('Mapa final'!#REF!="Muy Alta",'Mapa final'!#REF!="Menor"),CONCATENATE("R34C",'Mapa final'!#REF!),"")</f>
        <v>#REF!</v>
      </c>
      <c r="O40" s="81" t="e">
        <f>IF(AND('Mapa final'!#REF!="Muy Alta",'Mapa final'!#REF!="Menor"),CONCATENATE("R34C",'Mapa final'!#REF!),"")</f>
        <v>#REF!</v>
      </c>
      <c r="P40" s="80" t="e">
        <f>IF(AND('Mapa final'!#REF!="Muy Alta",'Mapa final'!#REF!="Moderado"),CONCATENATE("R34C",'Mapa final'!#REF!),"")</f>
        <v>#REF!</v>
      </c>
      <c r="Q40" s="112" t="e">
        <f>IF(AND('Mapa final'!#REF!="Muy Alta",'Mapa final'!#REF!="Moderado"),CONCATENATE("R34C",'Mapa final'!#REF!),"")</f>
        <v>#REF!</v>
      </c>
      <c r="R40" s="81" t="e">
        <f>IF(AND('Mapa final'!#REF!="Muy Alta",'Mapa final'!#REF!="Moderado"),CONCATENATE("R34C",'Mapa final'!#REF!),"")</f>
        <v>#REF!</v>
      </c>
      <c r="S40" s="80" t="e">
        <f>IF(AND('Mapa final'!#REF!="Muy Alta",'Mapa final'!#REF!="Mayor"),CONCATENATE("R34C",'Mapa final'!#REF!),"")</f>
        <v>#REF!</v>
      </c>
      <c r="T40" s="112" t="e">
        <f>IF(AND('Mapa final'!#REF!="Muy Alta",'Mapa final'!#REF!="Mayor"),CONCATENATE("R34C",'Mapa final'!#REF!),"")</f>
        <v>#REF!</v>
      </c>
      <c r="U40" s="81" t="e">
        <f>IF(AND('Mapa final'!#REF!="Muy Alta",'Mapa final'!#REF!="Mayor"),CONCATENATE("R34C",'Mapa final'!#REF!),"")</f>
        <v>#REF!</v>
      </c>
      <c r="V40" s="87" t="e">
        <f>IF(AND('Mapa final'!#REF!="Muy Alta",'Mapa final'!#REF!="Catastrófico"),CONCATENATE("R34C",'Mapa final'!#REF!),"")</f>
        <v>#REF!</v>
      </c>
      <c r="W40" s="113" t="e">
        <f>IF(AND('Mapa final'!#REF!="Muy Alta",'Mapa final'!#REF!="Catastrófico"),CONCATENATE("R34C",'Mapa final'!#REF!),"")</f>
        <v>#REF!</v>
      </c>
      <c r="X40" s="88" t="e">
        <f>IF(AND('Mapa final'!#REF!="Muy Alta",'Mapa final'!#REF!="Catastrófico"),CONCATENATE("R34C",'Mapa final'!#REF!),"")</f>
        <v>#REF!</v>
      </c>
      <c r="Y40" s="36"/>
      <c r="Z40" s="181"/>
      <c r="AA40" s="182"/>
      <c r="AB40" s="182"/>
      <c r="AC40" s="182"/>
      <c r="AD40" s="182"/>
      <c r="AE40" s="183"/>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ht="15" customHeight="1" x14ac:dyDescent="0.35">
      <c r="A41" s="36"/>
      <c r="B41" s="193"/>
      <c r="C41" s="194"/>
      <c r="D41" s="195"/>
      <c r="E41" s="177"/>
      <c r="F41" s="176"/>
      <c r="G41" s="176"/>
      <c r="H41" s="176"/>
      <c r="I41" s="176"/>
      <c r="J41" s="80" t="e">
        <f>IF(AND('Mapa final'!#REF!="Muy Alta",'Mapa final'!#REF!="Leve"),CONCATENATE("R35C",'Mapa final'!#REF!),"")</f>
        <v>#REF!</v>
      </c>
      <c r="K41" s="112" t="e">
        <f>IF(AND('Mapa final'!#REF!="Muy Alta",'Mapa final'!#REF!="Leve"),CONCATENATE("R35C",'Mapa final'!#REF!),"")</f>
        <v>#REF!</v>
      </c>
      <c r="L41" s="81" t="e">
        <f>IF(AND('Mapa final'!#REF!="Muy Alta",'Mapa final'!#REF!="Leve"),CONCATENATE("R35C",'Mapa final'!#REF!),"")</f>
        <v>#REF!</v>
      </c>
      <c r="M41" s="80" t="e">
        <f>IF(AND('Mapa final'!#REF!="Muy Alta",'Mapa final'!#REF!="Menor"),CONCATENATE("R35C",'Mapa final'!#REF!),"")</f>
        <v>#REF!</v>
      </c>
      <c r="N41" s="112" t="e">
        <f>IF(AND('Mapa final'!#REF!="Muy Alta",'Mapa final'!#REF!="Menor"),CONCATENATE("R35C",'Mapa final'!#REF!),"")</f>
        <v>#REF!</v>
      </c>
      <c r="O41" s="81" t="e">
        <f>IF(AND('Mapa final'!#REF!="Muy Alta",'Mapa final'!#REF!="Menor"),CONCATENATE("R35C",'Mapa final'!#REF!),"")</f>
        <v>#REF!</v>
      </c>
      <c r="P41" s="80" t="e">
        <f>IF(AND('Mapa final'!#REF!="Muy Alta",'Mapa final'!#REF!="Moderado"),CONCATENATE("R35C",'Mapa final'!#REF!),"")</f>
        <v>#REF!</v>
      </c>
      <c r="Q41" s="112" t="e">
        <f>IF(AND('Mapa final'!#REF!="Muy Alta",'Mapa final'!#REF!="Moderado"),CONCATENATE("R35C",'Mapa final'!#REF!),"")</f>
        <v>#REF!</v>
      </c>
      <c r="R41" s="81" t="e">
        <f>IF(AND('Mapa final'!#REF!="Muy Alta",'Mapa final'!#REF!="Moderado"),CONCATENATE("R35C",'Mapa final'!#REF!),"")</f>
        <v>#REF!</v>
      </c>
      <c r="S41" s="80" t="e">
        <f>IF(AND('Mapa final'!#REF!="Muy Alta",'Mapa final'!#REF!="Mayor"),CONCATENATE("R35C",'Mapa final'!#REF!),"")</f>
        <v>#REF!</v>
      </c>
      <c r="T41" s="112" t="e">
        <f>IF(AND('Mapa final'!#REF!="Muy Alta",'Mapa final'!#REF!="Mayor"),CONCATENATE("R35C",'Mapa final'!#REF!),"")</f>
        <v>#REF!</v>
      </c>
      <c r="U41" s="81" t="e">
        <f>IF(AND('Mapa final'!#REF!="Muy Alta",'Mapa final'!#REF!="Mayor"),CONCATENATE("R35C",'Mapa final'!#REF!),"")</f>
        <v>#REF!</v>
      </c>
      <c r="V41" s="87" t="e">
        <f>IF(AND('Mapa final'!#REF!="Muy Alta",'Mapa final'!#REF!="Catastrófico"),CONCATENATE("R35C",'Mapa final'!#REF!),"")</f>
        <v>#REF!</v>
      </c>
      <c r="W41" s="113" t="e">
        <f>IF(AND('Mapa final'!#REF!="Muy Alta",'Mapa final'!#REF!="Catastrófico"),CONCATENATE("R35C",'Mapa final'!#REF!),"")</f>
        <v>#REF!</v>
      </c>
      <c r="X41" s="88" t="e">
        <f>IF(AND('Mapa final'!#REF!="Muy Alta",'Mapa final'!#REF!="Catastrófico"),CONCATENATE("R35C",'Mapa final'!#REF!),"")</f>
        <v>#REF!</v>
      </c>
      <c r="Y41" s="36"/>
      <c r="Z41" s="181"/>
      <c r="AA41" s="182"/>
      <c r="AB41" s="182"/>
      <c r="AC41" s="182"/>
      <c r="AD41" s="182"/>
      <c r="AE41" s="183"/>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ht="15" customHeight="1" x14ac:dyDescent="0.35">
      <c r="A42" s="36"/>
      <c r="B42" s="193"/>
      <c r="C42" s="194"/>
      <c r="D42" s="195"/>
      <c r="E42" s="177"/>
      <c r="F42" s="176"/>
      <c r="G42" s="176"/>
      <c r="H42" s="176"/>
      <c r="I42" s="176"/>
      <c r="J42" s="80" t="e">
        <f>IF(AND('Mapa final'!#REF!="Muy Alta",'Mapa final'!#REF!="Leve"),CONCATENATE("R36C",'Mapa final'!#REF!),"")</f>
        <v>#REF!</v>
      </c>
      <c r="K42" s="112" t="e">
        <f>IF(AND('Mapa final'!#REF!="Muy Alta",'Mapa final'!#REF!="Leve"),CONCATENATE("R36C",'Mapa final'!#REF!),"")</f>
        <v>#REF!</v>
      </c>
      <c r="L42" s="81" t="e">
        <f>IF(AND('Mapa final'!#REF!="Muy Alta",'Mapa final'!#REF!="Leve"),CONCATENATE("R36C",'Mapa final'!#REF!),"")</f>
        <v>#REF!</v>
      </c>
      <c r="M42" s="80" t="e">
        <f>IF(AND('Mapa final'!#REF!="Muy Alta",'Mapa final'!#REF!="Menor"),CONCATENATE("R36C",'Mapa final'!#REF!),"")</f>
        <v>#REF!</v>
      </c>
      <c r="N42" s="112" t="e">
        <f>IF(AND('Mapa final'!#REF!="Muy Alta",'Mapa final'!#REF!="Menor"),CONCATENATE("R36C",'Mapa final'!#REF!),"")</f>
        <v>#REF!</v>
      </c>
      <c r="O42" s="81" t="e">
        <f>IF(AND('Mapa final'!#REF!="Muy Alta",'Mapa final'!#REF!="Menor"),CONCATENATE("R36C",'Mapa final'!#REF!),"")</f>
        <v>#REF!</v>
      </c>
      <c r="P42" s="80" t="e">
        <f>IF(AND('Mapa final'!#REF!="Muy Alta",'Mapa final'!#REF!="Moderado"),CONCATENATE("R36C",'Mapa final'!#REF!),"")</f>
        <v>#REF!</v>
      </c>
      <c r="Q42" s="112" t="e">
        <f>IF(AND('Mapa final'!#REF!="Muy Alta",'Mapa final'!#REF!="Moderado"),CONCATENATE("R36C",'Mapa final'!#REF!),"")</f>
        <v>#REF!</v>
      </c>
      <c r="R42" s="81" t="e">
        <f>IF(AND('Mapa final'!#REF!="Muy Alta",'Mapa final'!#REF!="Moderado"),CONCATENATE("R36C",'Mapa final'!#REF!),"")</f>
        <v>#REF!</v>
      </c>
      <c r="S42" s="80" t="e">
        <f>IF(AND('Mapa final'!#REF!="Muy Alta",'Mapa final'!#REF!="Mayor"),CONCATENATE("R36C",'Mapa final'!#REF!),"")</f>
        <v>#REF!</v>
      </c>
      <c r="T42" s="112" t="e">
        <f>IF(AND('Mapa final'!#REF!="Muy Alta",'Mapa final'!#REF!="Mayor"),CONCATENATE("R36C",'Mapa final'!#REF!),"")</f>
        <v>#REF!</v>
      </c>
      <c r="U42" s="81" t="e">
        <f>IF(AND('Mapa final'!#REF!="Muy Alta",'Mapa final'!#REF!="Mayor"),CONCATENATE("R36C",'Mapa final'!#REF!),"")</f>
        <v>#REF!</v>
      </c>
      <c r="V42" s="87" t="e">
        <f>IF(AND('Mapa final'!#REF!="Muy Alta",'Mapa final'!#REF!="Catastrófico"),CONCATENATE("R36C",'Mapa final'!#REF!),"")</f>
        <v>#REF!</v>
      </c>
      <c r="W42" s="113" t="e">
        <f>IF(AND('Mapa final'!#REF!="Muy Alta",'Mapa final'!#REF!="Catastrófico"),CONCATENATE("R36C",'Mapa final'!#REF!),"")</f>
        <v>#REF!</v>
      </c>
      <c r="X42" s="88" t="e">
        <f>IF(AND('Mapa final'!#REF!="Muy Alta",'Mapa final'!#REF!="Catastrófico"),CONCATENATE("R36C",'Mapa final'!#REF!),"")</f>
        <v>#REF!</v>
      </c>
      <c r="Y42" s="36"/>
      <c r="Z42" s="181"/>
      <c r="AA42" s="182"/>
      <c r="AB42" s="182"/>
      <c r="AC42" s="182"/>
      <c r="AD42" s="182"/>
      <c r="AE42" s="183"/>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ht="15" customHeight="1" x14ac:dyDescent="0.35">
      <c r="A43" s="36"/>
      <c r="B43" s="193"/>
      <c r="C43" s="194"/>
      <c r="D43" s="195"/>
      <c r="E43" s="177"/>
      <c r="F43" s="176"/>
      <c r="G43" s="176"/>
      <c r="H43" s="176"/>
      <c r="I43" s="176"/>
      <c r="J43" s="80" t="e">
        <f>IF(AND('Mapa final'!#REF!="Muy Alta",'Mapa final'!#REF!="Leve"),CONCATENATE("R37C",'Mapa final'!#REF!),"")</f>
        <v>#REF!</v>
      </c>
      <c r="K43" s="112" t="e">
        <f>IF(AND('Mapa final'!#REF!="Muy Alta",'Mapa final'!#REF!="Leve"),CONCATENATE("R37C",'Mapa final'!#REF!),"")</f>
        <v>#REF!</v>
      </c>
      <c r="L43" s="81" t="e">
        <f>IF(AND('Mapa final'!#REF!="Muy Alta",'Mapa final'!#REF!="Leve"),CONCATENATE("R37C",'Mapa final'!#REF!),"")</f>
        <v>#REF!</v>
      </c>
      <c r="M43" s="80" t="e">
        <f>IF(AND('Mapa final'!#REF!="Muy Alta",'Mapa final'!#REF!="Menor"),CONCATENATE("R37C",'Mapa final'!#REF!),"")</f>
        <v>#REF!</v>
      </c>
      <c r="N43" s="112" t="e">
        <f>IF(AND('Mapa final'!#REF!="Muy Alta",'Mapa final'!#REF!="Menor"),CONCATENATE("R37C",'Mapa final'!#REF!),"")</f>
        <v>#REF!</v>
      </c>
      <c r="O43" s="81" t="e">
        <f>IF(AND('Mapa final'!#REF!="Muy Alta",'Mapa final'!#REF!="Menor"),CONCATENATE("R37C",'Mapa final'!#REF!),"")</f>
        <v>#REF!</v>
      </c>
      <c r="P43" s="80" t="e">
        <f>IF(AND('Mapa final'!#REF!="Muy Alta",'Mapa final'!#REF!="Moderado"),CONCATENATE("R37C",'Mapa final'!#REF!),"")</f>
        <v>#REF!</v>
      </c>
      <c r="Q43" s="112" t="e">
        <f>IF(AND('Mapa final'!#REF!="Muy Alta",'Mapa final'!#REF!="Moderado"),CONCATENATE("R37C",'Mapa final'!#REF!),"")</f>
        <v>#REF!</v>
      </c>
      <c r="R43" s="81" t="e">
        <f>IF(AND('Mapa final'!#REF!="Muy Alta",'Mapa final'!#REF!="Moderado"),CONCATENATE("R37C",'Mapa final'!#REF!),"")</f>
        <v>#REF!</v>
      </c>
      <c r="S43" s="80" t="e">
        <f>IF(AND('Mapa final'!#REF!="Muy Alta",'Mapa final'!#REF!="Mayor"),CONCATENATE("R37C",'Mapa final'!#REF!),"")</f>
        <v>#REF!</v>
      </c>
      <c r="T43" s="112" t="e">
        <f>IF(AND('Mapa final'!#REF!="Muy Alta",'Mapa final'!#REF!="Mayor"),CONCATENATE("R37C",'Mapa final'!#REF!),"")</f>
        <v>#REF!</v>
      </c>
      <c r="U43" s="81" t="e">
        <f>IF(AND('Mapa final'!#REF!="Muy Alta",'Mapa final'!#REF!="Mayor"),CONCATENATE("R37C",'Mapa final'!#REF!),"")</f>
        <v>#REF!</v>
      </c>
      <c r="V43" s="87" t="e">
        <f>IF(AND('Mapa final'!#REF!="Muy Alta",'Mapa final'!#REF!="Catastrófico"),CONCATENATE("R37C",'Mapa final'!#REF!),"")</f>
        <v>#REF!</v>
      </c>
      <c r="W43" s="113" t="e">
        <f>IF(AND('Mapa final'!#REF!="Muy Alta",'Mapa final'!#REF!="Catastrófico"),CONCATENATE("R37C",'Mapa final'!#REF!),"")</f>
        <v>#REF!</v>
      </c>
      <c r="X43" s="88" t="e">
        <f>IF(AND('Mapa final'!#REF!="Muy Alta",'Mapa final'!#REF!="Catastrófico"),CONCATENATE("R37C",'Mapa final'!#REF!),"")</f>
        <v>#REF!</v>
      </c>
      <c r="Y43" s="36"/>
      <c r="Z43" s="181"/>
      <c r="AA43" s="182"/>
      <c r="AB43" s="182"/>
      <c r="AC43" s="182"/>
      <c r="AD43" s="182"/>
      <c r="AE43" s="183"/>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ht="15" customHeight="1" x14ac:dyDescent="0.35">
      <c r="A44" s="36"/>
      <c r="B44" s="193"/>
      <c r="C44" s="194"/>
      <c r="D44" s="195"/>
      <c r="E44" s="177"/>
      <c r="F44" s="176"/>
      <c r="G44" s="176"/>
      <c r="H44" s="176"/>
      <c r="I44" s="176"/>
      <c r="J44" s="80" t="e">
        <f>IF(AND('Mapa final'!#REF!="Muy Alta",'Mapa final'!#REF!="Leve"),CONCATENATE("R38C",'Mapa final'!#REF!),"")</f>
        <v>#REF!</v>
      </c>
      <c r="K44" s="112" t="e">
        <f>IF(AND('Mapa final'!#REF!="Muy Alta",'Mapa final'!#REF!="Leve"),CONCATENATE("R38C",'Mapa final'!#REF!),"")</f>
        <v>#REF!</v>
      </c>
      <c r="L44" s="81" t="e">
        <f>IF(AND('Mapa final'!#REF!="Muy Alta",'Mapa final'!#REF!="Leve"),CONCATENATE("R38C",'Mapa final'!#REF!),"")</f>
        <v>#REF!</v>
      </c>
      <c r="M44" s="80" t="e">
        <f>IF(AND('Mapa final'!#REF!="Muy Alta",'Mapa final'!#REF!="Menor"),CONCATENATE("R38C",'Mapa final'!#REF!),"")</f>
        <v>#REF!</v>
      </c>
      <c r="N44" s="112" t="e">
        <f>IF(AND('Mapa final'!#REF!="Muy Alta",'Mapa final'!#REF!="Menor"),CONCATENATE("R38C",'Mapa final'!#REF!),"")</f>
        <v>#REF!</v>
      </c>
      <c r="O44" s="81" t="e">
        <f>IF(AND('Mapa final'!#REF!="Muy Alta",'Mapa final'!#REF!="Menor"),CONCATENATE("R38C",'Mapa final'!#REF!),"")</f>
        <v>#REF!</v>
      </c>
      <c r="P44" s="80" t="e">
        <f>IF(AND('Mapa final'!#REF!="Muy Alta",'Mapa final'!#REF!="Moderado"),CONCATENATE("R38C",'Mapa final'!#REF!),"")</f>
        <v>#REF!</v>
      </c>
      <c r="Q44" s="112" t="e">
        <f>IF(AND('Mapa final'!#REF!="Muy Alta",'Mapa final'!#REF!="Moderado"),CONCATENATE("R38C",'Mapa final'!#REF!),"")</f>
        <v>#REF!</v>
      </c>
      <c r="R44" s="81" t="e">
        <f>IF(AND('Mapa final'!#REF!="Muy Alta",'Mapa final'!#REF!="Moderado"),CONCATENATE("R38C",'Mapa final'!#REF!),"")</f>
        <v>#REF!</v>
      </c>
      <c r="S44" s="80" t="e">
        <f>IF(AND('Mapa final'!#REF!="Muy Alta",'Mapa final'!#REF!="Mayor"),CONCATENATE("R38C",'Mapa final'!#REF!),"")</f>
        <v>#REF!</v>
      </c>
      <c r="T44" s="112" t="e">
        <f>IF(AND('Mapa final'!#REF!="Muy Alta",'Mapa final'!#REF!="Mayor"),CONCATENATE("R38C",'Mapa final'!#REF!),"")</f>
        <v>#REF!</v>
      </c>
      <c r="U44" s="81" t="e">
        <f>IF(AND('Mapa final'!#REF!="Muy Alta",'Mapa final'!#REF!="Mayor"),CONCATENATE("R38C",'Mapa final'!#REF!),"")</f>
        <v>#REF!</v>
      </c>
      <c r="V44" s="87" t="e">
        <f>IF(AND('Mapa final'!#REF!="Muy Alta",'Mapa final'!#REF!="Catastrófico"),CONCATENATE("R38C",'Mapa final'!#REF!),"")</f>
        <v>#REF!</v>
      </c>
      <c r="W44" s="113" t="e">
        <f>IF(AND('Mapa final'!#REF!="Muy Alta",'Mapa final'!#REF!="Catastrófico"),CONCATENATE("R38C",'Mapa final'!#REF!),"")</f>
        <v>#REF!</v>
      </c>
      <c r="X44" s="88" t="e">
        <f>IF(AND('Mapa final'!#REF!="Muy Alta",'Mapa final'!#REF!="Catastrófico"),CONCATENATE("R38C",'Mapa final'!#REF!),"")</f>
        <v>#REF!</v>
      </c>
      <c r="Y44" s="36"/>
      <c r="Z44" s="181"/>
      <c r="AA44" s="182"/>
      <c r="AB44" s="182"/>
      <c r="AC44" s="182"/>
      <c r="AD44" s="182"/>
      <c r="AE44" s="183"/>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row r="45" spans="1:61" ht="15" customHeight="1" x14ac:dyDescent="0.35">
      <c r="A45" s="36"/>
      <c r="B45" s="193"/>
      <c r="C45" s="194"/>
      <c r="D45" s="195"/>
      <c r="E45" s="177"/>
      <c r="F45" s="176"/>
      <c r="G45" s="176"/>
      <c r="H45" s="176"/>
      <c r="I45" s="176"/>
      <c r="J45" s="80" t="e">
        <f>IF(AND('Mapa final'!#REF!="Muy Alta",'Mapa final'!#REF!="Leve"),CONCATENATE("R39C",'Mapa final'!#REF!),"")</f>
        <v>#REF!</v>
      </c>
      <c r="K45" s="112" t="e">
        <f>IF(AND('Mapa final'!#REF!="Muy Alta",'Mapa final'!#REF!="Leve"),CONCATENATE("R39C",'Mapa final'!#REF!),"")</f>
        <v>#REF!</v>
      </c>
      <c r="L45" s="81" t="e">
        <f>IF(AND('Mapa final'!#REF!="Muy Alta",'Mapa final'!#REF!="Leve"),CONCATENATE("R39C",'Mapa final'!#REF!),"")</f>
        <v>#REF!</v>
      </c>
      <c r="M45" s="80" t="e">
        <f>IF(AND('Mapa final'!#REF!="Muy Alta",'Mapa final'!#REF!="Menor"),CONCATENATE("R39C",'Mapa final'!#REF!),"")</f>
        <v>#REF!</v>
      </c>
      <c r="N45" s="112" t="e">
        <f>IF(AND('Mapa final'!#REF!="Muy Alta",'Mapa final'!#REF!="Menor"),CONCATENATE("R39C",'Mapa final'!#REF!),"")</f>
        <v>#REF!</v>
      </c>
      <c r="O45" s="81" t="e">
        <f>IF(AND('Mapa final'!#REF!="Muy Alta",'Mapa final'!#REF!="Menor"),CONCATENATE("R39C",'Mapa final'!#REF!),"")</f>
        <v>#REF!</v>
      </c>
      <c r="P45" s="80" t="e">
        <f>IF(AND('Mapa final'!#REF!="Muy Alta",'Mapa final'!#REF!="Moderado"),CONCATENATE("R39C",'Mapa final'!#REF!),"")</f>
        <v>#REF!</v>
      </c>
      <c r="Q45" s="112" t="e">
        <f>IF(AND('Mapa final'!#REF!="Muy Alta",'Mapa final'!#REF!="Moderado"),CONCATENATE("R39C",'Mapa final'!#REF!),"")</f>
        <v>#REF!</v>
      </c>
      <c r="R45" s="81" t="e">
        <f>IF(AND('Mapa final'!#REF!="Muy Alta",'Mapa final'!#REF!="Moderado"),CONCATENATE("R39C",'Mapa final'!#REF!),"")</f>
        <v>#REF!</v>
      </c>
      <c r="S45" s="80" t="e">
        <f>IF(AND('Mapa final'!#REF!="Muy Alta",'Mapa final'!#REF!="Mayor"),CONCATENATE("R39C",'Mapa final'!#REF!),"")</f>
        <v>#REF!</v>
      </c>
      <c r="T45" s="112" t="e">
        <f>IF(AND('Mapa final'!#REF!="Muy Alta",'Mapa final'!#REF!="Mayor"),CONCATENATE("R39C",'Mapa final'!#REF!),"")</f>
        <v>#REF!</v>
      </c>
      <c r="U45" s="81" t="e">
        <f>IF(AND('Mapa final'!#REF!="Muy Alta",'Mapa final'!#REF!="Mayor"),CONCATENATE("R39C",'Mapa final'!#REF!),"")</f>
        <v>#REF!</v>
      </c>
      <c r="V45" s="87" t="e">
        <f>IF(AND('Mapa final'!#REF!="Muy Alta",'Mapa final'!#REF!="Catastrófico"),CONCATENATE("R39C",'Mapa final'!#REF!),"")</f>
        <v>#REF!</v>
      </c>
      <c r="W45" s="113" t="e">
        <f>IF(AND('Mapa final'!#REF!="Muy Alta",'Mapa final'!#REF!="Catastrófico"),CONCATENATE("R39C",'Mapa final'!#REF!),"")</f>
        <v>#REF!</v>
      </c>
      <c r="X45" s="88" t="e">
        <f>IF(AND('Mapa final'!#REF!="Muy Alta",'Mapa final'!#REF!="Catastrófico"),CONCATENATE("R39C",'Mapa final'!#REF!),"")</f>
        <v>#REF!</v>
      </c>
      <c r="Y45" s="36"/>
      <c r="Z45" s="181"/>
      <c r="AA45" s="182"/>
      <c r="AB45" s="182"/>
      <c r="AC45" s="182"/>
      <c r="AD45" s="182"/>
      <c r="AE45" s="183"/>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row>
    <row r="46" spans="1:61" ht="15" customHeight="1" x14ac:dyDescent="0.35">
      <c r="A46" s="36"/>
      <c r="B46" s="193"/>
      <c r="C46" s="194"/>
      <c r="D46" s="195"/>
      <c r="E46" s="177"/>
      <c r="F46" s="176"/>
      <c r="G46" s="176"/>
      <c r="H46" s="176"/>
      <c r="I46" s="176"/>
      <c r="J46" s="80" t="e">
        <f>IF(AND('Mapa final'!#REF!="Muy Alta",'Mapa final'!#REF!="Leve"),CONCATENATE("R40C",'Mapa final'!#REF!),"")</f>
        <v>#REF!</v>
      </c>
      <c r="K46" s="112" t="e">
        <f>IF(AND('Mapa final'!#REF!="Muy Alta",'Mapa final'!#REF!="Leve"),CONCATENATE("R40C",'Mapa final'!#REF!),"")</f>
        <v>#REF!</v>
      </c>
      <c r="L46" s="81" t="e">
        <f>IF(AND('Mapa final'!#REF!="Muy Alta",'Mapa final'!#REF!="Leve"),CONCATENATE("R40C",'Mapa final'!#REF!),"")</f>
        <v>#REF!</v>
      </c>
      <c r="M46" s="80" t="e">
        <f>IF(AND('Mapa final'!#REF!="Muy Alta",'Mapa final'!#REF!="Menor"),CONCATENATE("R40C",'Mapa final'!#REF!),"")</f>
        <v>#REF!</v>
      </c>
      <c r="N46" s="112" t="e">
        <f>IF(AND('Mapa final'!#REF!="Muy Alta",'Mapa final'!#REF!="Menor"),CONCATENATE("R40C",'Mapa final'!#REF!),"")</f>
        <v>#REF!</v>
      </c>
      <c r="O46" s="81" t="e">
        <f>IF(AND('Mapa final'!#REF!="Muy Alta",'Mapa final'!#REF!="Menor"),CONCATENATE("R40C",'Mapa final'!#REF!),"")</f>
        <v>#REF!</v>
      </c>
      <c r="P46" s="80" t="e">
        <f>IF(AND('Mapa final'!#REF!="Muy Alta",'Mapa final'!#REF!="Moderado"),CONCATENATE("R40C",'Mapa final'!#REF!),"")</f>
        <v>#REF!</v>
      </c>
      <c r="Q46" s="112" t="e">
        <f>IF(AND('Mapa final'!#REF!="Muy Alta",'Mapa final'!#REF!="Moderado"),CONCATENATE("R40C",'Mapa final'!#REF!),"")</f>
        <v>#REF!</v>
      </c>
      <c r="R46" s="81" t="e">
        <f>IF(AND('Mapa final'!#REF!="Muy Alta",'Mapa final'!#REF!="Moderado"),CONCATENATE("R40C",'Mapa final'!#REF!),"")</f>
        <v>#REF!</v>
      </c>
      <c r="S46" s="80" t="e">
        <f>IF(AND('Mapa final'!#REF!="Muy Alta",'Mapa final'!#REF!="Mayor"),CONCATENATE("R40C",'Mapa final'!#REF!),"")</f>
        <v>#REF!</v>
      </c>
      <c r="T46" s="112" t="e">
        <f>IF(AND('Mapa final'!#REF!="Muy Alta",'Mapa final'!#REF!="Mayor"),CONCATENATE("R40C",'Mapa final'!#REF!),"")</f>
        <v>#REF!</v>
      </c>
      <c r="U46" s="81" t="e">
        <f>IF(AND('Mapa final'!#REF!="Muy Alta",'Mapa final'!#REF!="Mayor"),CONCATENATE("R40C",'Mapa final'!#REF!),"")</f>
        <v>#REF!</v>
      </c>
      <c r="V46" s="87" t="e">
        <f>IF(AND('Mapa final'!#REF!="Muy Alta",'Mapa final'!#REF!="Catastrófico"),CONCATENATE("R40C",'Mapa final'!#REF!),"")</f>
        <v>#REF!</v>
      </c>
      <c r="W46" s="113" t="e">
        <f>IF(AND('Mapa final'!#REF!="Muy Alta",'Mapa final'!#REF!="Catastrófico"),CONCATENATE("R40C",'Mapa final'!#REF!),"")</f>
        <v>#REF!</v>
      </c>
      <c r="X46" s="88" t="e">
        <f>IF(AND('Mapa final'!#REF!="Muy Alta",'Mapa final'!#REF!="Catastrófico"),CONCATENATE("R40C",'Mapa final'!#REF!),"")</f>
        <v>#REF!</v>
      </c>
      <c r="Y46" s="36"/>
      <c r="Z46" s="181"/>
      <c r="AA46" s="182"/>
      <c r="AB46" s="182"/>
      <c r="AC46" s="182"/>
      <c r="AD46" s="182"/>
      <c r="AE46" s="183"/>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row>
    <row r="47" spans="1:61" ht="15" customHeight="1" x14ac:dyDescent="0.35">
      <c r="A47" s="36"/>
      <c r="B47" s="193"/>
      <c r="C47" s="194"/>
      <c r="D47" s="195"/>
      <c r="E47" s="177"/>
      <c r="F47" s="176"/>
      <c r="G47" s="176"/>
      <c r="H47" s="176"/>
      <c r="I47" s="176"/>
      <c r="J47" s="80" t="e">
        <f>IF(AND('Mapa final'!#REF!="Muy Alta",'Mapa final'!#REF!="Leve"),CONCATENATE("R41C",'Mapa final'!#REF!),"")</f>
        <v>#REF!</v>
      </c>
      <c r="K47" s="112" t="e">
        <f>IF(AND('Mapa final'!#REF!="Muy Alta",'Mapa final'!#REF!="Leve"),CONCATENATE("R41C",'Mapa final'!#REF!),"")</f>
        <v>#REF!</v>
      </c>
      <c r="L47" s="81" t="e">
        <f>IF(AND('Mapa final'!#REF!="Muy Alta",'Mapa final'!#REF!="Leve"),CONCATENATE("R41C",'Mapa final'!#REF!),"")</f>
        <v>#REF!</v>
      </c>
      <c r="M47" s="80" t="e">
        <f>IF(AND('Mapa final'!#REF!="Muy Alta",'Mapa final'!#REF!="Menor"),CONCATENATE("R41C",'Mapa final'!#REF!),"")</f>
        <v>#REF!</v>
      </c>
      <c r="N47" s="112" t="e">
        <f>IF(AND('Mapa final'!#REF!="Muy Alta",'Mapa final'!#REF!="Menor"),CONCATENATE("R41C",'Mapa final'!#REF!),"")</f>
        <v>#REF!</v>
      </c>
      <c r="O47" s="81" t="e">
        <f>IF(AND('Mapa final'!#REF!="Muy Alta",'Mapa final'!#REF!="Menor"),CONCATENATE("R41C",'Mapa final'!#REF!),"")</f>
        <v>#REF!</v>
      </c>
      <c r="P47" s="80" t="e">
        <f>IF(AND('Mapa final'!#REF!="Muy Alta",'Mapa final'!#REF!="Moderado"),CONCATENATE("R41C",'Mapa final'!#REF!),"")</f>
        <v>#REF!</v>
      </c>
      <c r="Q47" s="112" t="e">
        <f>IF(AND('Mapa final'!#REF!="Muy Alta",'Mapa final'!#REF!="Moderado"),CONCATENATE("R41C",'Mapa final'!#REF!),"")</f>
        <v>#REF!</v>
      </c>
      <c r="R47" s="81" t="e">
        <f>IF(AND('Mapa final'!#REF!="Muy Alta",'Mapa final'!#REF!="Moderado"),CONCATENATE("R41C",'Mapa final'!#REF!),"")</f>
        <v>#REF!</v>
      </c>
      <c r="S47" s="80" t="e">
        <f>IF(AND('Mapa final'!#REF!="Muy Alta",'Mapa final'!#REF!="Mayor"),CONCATENATE("R41C",'Mapa final'!#REF!),"")</f>
        <v>#REF!</v>
      </c>
      <c r="T47" s="112" t="e">
        <f>IF(AND('Mapa final'!#REF!="Muy Alta",'Mapa final'!#REF!="Mayor"),CONCATENATE("R41C",'Mapa final'!#REF!),"")</f>
        <v>#REF!</v>
      </c>
      <c r="U47" s="81" t="e">
        <f>IF(AND('Mapa final'!#REF!="Muy Alta",'Mapa final'!#REF!="Mayor"),CONCATENATE("R41C",'Mapa final'!#REF!),"")</f>
        <v>#REF!</v>
      </c>
      <c r="V47" s="87" t="e">
        <f>IF(AND('Mapa final'!#REF!="Muy Alta",'Mapa final'!#REF!="Catastrófico"),CONCATENATE("R41C",'Mapa final'!#REF!),"")</f>
        <v>#REF!</v>
      </c>
      <c r="W47" s="113" t="e">
        <f>IF(AND('Mapa final'!#REF!="Muy Alta",'Mapa final'!#REF!="Catastrófico"),CONCATENATE("R41C",'Mapa final'!#REF!),"")</f>
        <v>#REF!</v>
      </c>
      <c r="X47" s="88" t="e">
        <f>IF(AND('Mapa final'!#REF!="Muy Alta",'Mapa final'!#REF!="Catastrófico"),CONCATENATE("R41C",'Mapa final'!#REF!),"")</f>
        <v>#REF!</v>
      </c>
      <c r="Y47" s="36"/>
      <c r="Z47" s="181"/>
      <c r="AA47" s="182"/>
      <c r="AB47" s="182"/>
      <c r="AC47" s="182"/>
      <c r="AD47" s="182"/>
      <c r="AE47" s="183"/>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row>
    <row r="48" spans="1:61" ht="15" customHeight="1" x14ac:dyDescent="0.35">
      <c r="A48" s="36"/>
      <c r="B48" s="193"/>
      <c r="C48" s="194"/>
      <c r="D48" s="195"/>
      <c r="E48" s="177"/>
      <c r="F48" s="176"/>
      <c r="G48" s="176"/>
      <c r="H48" s="176"/>
      <c r="I48" s="176"/>
      <c r="J48" s="80" t="e">
        <f>IF(AND('Mapa final'!#REF!="Muy Alta",'Mapa final'!#REF!="Leve"),CONCATENATE("R42C",'Mapa final'!#REF!),"")</f>
        <v>#REF!</v>
      </c>
      <c r="K48" s="112" t="e">
        <f>IF(AND('Mapa final'!#REF!="Muy Alta",'Mapa final'!#REF!="Leve"),CONCATENATE("R42C",'Mapa final'!#REF!),"")</f>
        <v>#REF!</v>
      </c>
      <c r="L48" s="81" t="e">
        <f>IF(AND('Mapa final'!#REF!="Muy Alta",'Mapa final'!#REF!="Leve"),CONCATENATE("R42C",'Mapa final'!#REF!),"")</f>
        <v>#REF!</v>
      </c>
      <c r="M48" s="80" t="e">
        <f>IF(AND('Mapa final'!#REF!="Muy Alta",'Mapa final'!#REF!="Menor"),CONCATENATE("R42C",'Mapa final'!#REF!),"")</f>
        <v>#REF!</v>
      </c>
      <c r="N48" s="112" t="e">
        <f>IF(AND('Mapa final'!#REF!="Muy Alta",'Mapa final'!#REF!="Menor"),CONCATENATE("R42C",'Mapa final'!#REF!),"")</f>
        <v>#REF!</v>
      </c>
      <c r="O48" s="81" t="e">
        <f>IF(AND('Mapa final'!#REF!="Muy Alta",'Mapa final'!#REF!="Menor"),CONCATENATE("R42C",'Mapa final'!#REF!),"")</f>
        <v>#REF!</v>
      </c>
      <c r="P48" s="80" t="e">
        <f>IF(AND('Mapa final'!#REF!="Muy Alta",'Mapa final'!#REF!="Moderado"),CONCATENATE("R42C",'Mapa final'!#REF!),"")</f>
        <v>#REF!</v>
      </c>
      <c r="Q48" s="112" t="e">
        <f>IF(AND('Mapa final'!#REF!="Muy Alta",'Mapa final'!#REF!="Moderado"),CONCATENATE("R42C",'Mapa final'!#REF!),"")</f>
        <v>#REF!</v>
      </c>
      <c r="R48" s="81" t="e">
        <f>IF(AND('Mapa final'!#REF!="Muy Alta",'Mapa final'!#REF!="Moderado"),CONCATENATE("R42C",'Mapa final'!#REF!),"")</f>
        <v>#REF!</v>
      </c>
      <c r="S48" s="80" t="e">
        <f>IF(AND('Mapa final'!#REF!="Muy Alta",'Mapa final'!#REF!="Mayor"),CONCATENATE("R42C",'Mapa final'!#REF!),"")</f>
        <v>#REF!</v>
      </c>
      <c r="T48" s="112" t="e">
        <f>IF(AND('Mapa final'!#REF!="Muy Alta",'Mapa final'!#REF!="Mayor"),CONCATENATE("R42C",'Mapa final'!#REF!),"")</f>
        <v>#REF!</v>
      </c>
      <c r="U48" s="81" t="e">
        <f>IF(AND('Mapa final'!#REF!="Muy Alta",'Mapa final'!#REF!="Mayor"),CONCATENATE("R42C",'Mapa final'!#REF!),"")</f>
        <v>#REF!</v>
      </c>
      <c r="V48" s="87" t="e">
        <f>IF(AND('Mapa final'!#REF!="Muy Alta",'Mapa final'!#REF!="Catastrófico"),CONCATENATE("R42C",'Mapa final'!#REF!),"")</f>
        <v>#REF!</v>
      </c>
      <c r="W48" s="113" t="e">
        <f>IF(AND('Mapa final'!#REF!="Muy Alta",'Mapa final'!#REF!="Catastrófico"),CONCATENATE("R42C",'Mapa final'!#REF!),"")</f>
        <v>#REF!</v>
      </c>
      <c r="X48" s="88" t="e">
        <f>IF(AND('Mapa final'!#REF!="Muy Alta",'Mapa final'!#REF!="Catastrófico"),CONCATENATE("R42C",'Mapa final'!#REF!),"")</f>
        <v>#REF!</v>
      </c>
      <c r="Y48" s="36"/>
      <c r="Z48" s="181"/>
      <c r="AA48" s="182"/>
      <c r="AB48" s="182"/>
      <c r="AC48" s="182"/>
      <c r="AD48" s="182"/>
      <c r="AE48" s="183"/>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row>
    <row r="49" spans="1:61" ht="15" customHeight="1" thickBot="1" x14ac:dyDescent="0.4">
      <c r="A49" s="36"/>
      <c r="B49" s="193"/>
      <c r="C49" s="194"/>
      <c r="D49" s="195"/>
      <c r="E49" s="177"/>
      <c r="F49" s="176"/>
      <c r="G49" s="176"/>
      <c r="H49" s="176"/>
      <c r="I49" s="176"/>
      <c r="J49" s="80" t="e">
        <f>IF(AND('Mapa final'!#REF!="Muy Alta",'Mapa final'!#REF!="Leve"),CONCATENATE("R43C",'Mapa final'!#REF!),"")</f>
        <v>#REF!</v>
      </c>
      <c r="K49" s="112" t="e">
        <f>IF(AND('Mapa final'!#REF!="Muy Alta",'Mapa final'!#REF!="Leve"),CONCATENATE("R43C",'Mapa final'!#REF!),"")</f>
        <v>#REF!</v>
      </c>
      <c r="L49" s="81" t="e">
        <f>IF(AND('Mapa final'!#REF!="Muy Alta",'Mapa final'!#REF!="Leve"),CONCATENATE("R43C",'Mapa final'!#REF!),"")</f>
        <v>#REF!</v>
      </c>
      <c r="M49" s="80" t="e">
        <f>IF(AND('Mapa final'!#REF!="Muy Alta",'Mapa final'!#REF!="Menor"),CONCATENATE("R43C",'Mapa final'!#REF!),"")</f>
        <v>#REF!</v>
      </c>
      <c r="N49" s="112" t="e">
        <f>IF(AND('Mapa final'!#REF!="Muy Alta",'Mapa final'!#REF!="Menor"),CONCATENATE("R43C",'Mapa final'!#REF!),"")</f>
        <v>#REF!</v>
      </c>
      <c r="O49" s="81" t="e">
        <f>IF(AND('Mapa final'!#REF!="Muy Alta",'Mapa final'!#REF!="Menor"),CONCATENATE("R43C",'Mapa final'!#REF!),"")</f>
        <v>#REF!</v>
      </c>
      <c r="P49" s="80" t="e">
        <f>IF(AND('Mapa final'!#REF!="Muy Alta",'Mapa final'!#REF!="Moderado"),CONCATENATE("R43C",'Mapa final'!#REF!),"")</f>
        <v>#REF!</v>
      </c>
      <c r="Q49" s="112" t="e">
        <f>IF(AND('Mapa final'!#REF!="Muy Alta",'Mapa final'!#REF!="Moderado"),CONCATENATE("R43C",'Mapa final'!#REF!),"")</f>
        <v>#REF!</v>
      </c>
      <c r="R49" s="81" t="e">
        <f>IF(AND('Mapa final'!#REF!="Muy Alta",'Mapa final'!#REF!="Moderado"),CONCATENATE("R43C",'Mapa final'!#REF!),"")</f>
        <v>#REF!</v>
      </c>
      <c r="S49" s="80" t="e">
        <f>IF(AND('Mapa final'!#REF!="Muy Alta",'Mapa final'!#REF!="Mayor"),CONCATENATE("R43C",'Mapa final'!#REF!),"")</f>
        <v>#REF!</v>
      </c>
      <c r="T49" s="112" t="e">
        <f>IF(AND('Mapa final'!#REF!="Muy Alta",'Mapa final'!#REF!="Mayor"),CONCATENATE("R43C",'Mapa final'!#REF!),"")</f>
        <v>#REF!</v>
      </c>
      <c r="U49" s="81" t="e">
        <f>IF(AND('Mapa final'!#REF!="Muy Alta",'Mapa final'!#REF!="Mayor"),CONCATENATE("R43C",'Mapa final'!#REF!),"")</f>
        <v>#REF!</v>
      </c>
      <c r="V49" s="87" t="e">
        <f>IF(AND('Mapa final'!#REF!="Muy Alta",'Mapa final'!#REF!="Catastrófico"),CONCATENATE("R43C",'Mapa final'!#REF!),"")</f>
        <v>#REF!</v>
      </c>
      <c r="W49" s="113" t="e">
        <f>IF(AND('Mapa final'!#REF!="Muy Alta",'Mapa final'!#REF!="Catastrófico"),CONCATENATE("R43C",'Mapa final'!#REF!),"")</f>
        <v>#REF!</v>
      </c>
      <c r="X49" s="88" t="e">
        <f>IF(AND('Mapa final'!#REF!="Muy Alta",'Mapa final'!#REF!="Catastrófico"),CONCATENATE("R43C",'Mapa final'!#REF!),"")</f>
        <v>#REF!</v>
      </c>
      <c r="Y49" s="36"/>
      <c r="Z49" s="184"/>
      <c r="AA49" s="185"/>
      <c r="AB49" s="185"/>
      <c r="AC49" s="185"/>
      <c r="AD49" s="185"/>
      <c r="AE49" s="18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row>
    <row r="50" spans="1:61" ht="15" customHeight="1" x14ac:dyDescent="0.35">
      <c r="A50" s="36"/>
      <c r="B50" s="193"/>
      <c r="C50" s="194"/>
      <c r="D50" s="195"/>
      <c r="E50" s="173" t="s">
        <v>99</v>
      </c>
      <c r="F50" s="174"/>
      <c r="G50" s="174"/>
      <c r="H50" s="174"/>
      <c r="I50" s="174"/>
      <c r="J50" s="89" t="e">
        <f>IF(AND('Mapa final'!#REF!="Alta",'Mapa final'!#REF!="Leve"),CONCATENATE("R1C",'Mapa final'!#REF!),"")</f>
        <v>#REF!</v>
      </c>
      <c r="K50" s="90" t="e">
        <f>IF(AND('Mapa final'!#REF!="Alta",'Mapa final'!#REF!="Leve"),CONCATENATE("R1C",'Mapa final'!#REF!),"")</f>
        <v>#REF!</v>
      </c>
      <c r="L50" s="91" t="e">
        <f>IF(AND('Mapa final'!#REF!="Alta",'Mapa final'!#REF!="Leve"),CONCATENATE("R1C",'Mapa final'!#REF!),"")</f>
        <v>#REF!</v>
      </c>
      <c r="M50" s="89" t="e">
        <f>IF(AND('Mapa final'!#REF!="Alta",'Mapa final'!#REF!="Menor"),CONCATENATE("R1C",'Mapa final'!#REF!),"")</f>
        <v>#REF!</v>
      </c>
      <c r="N50" s="90" t="e">
        <f>IF(AND('Mapa final'!#REF!="Alta",'Mapa final'!#REF!="Menor"),CONCATENATE("R1C",'Mapa final'!#REF!),"")</f>
        <v>#REF!</v>
      </c>
      <c r="O50" s="91" t="e">
        <f>IF(AND('Mapa final'!#REF!="Alta",'Mapa final'!#REF!="Menor"),CONCATENATE("R1C",'Mapa final'!#REF!),"")</f>
        <v>#REF!</v>
      </c>
      <c r="P50" s="116" t="e">
        <f>IF(AND('Mapa final'!#REF!="Alta",'Mapa final'!#REF!="Moderado"),CONCATENATE("R1C",'Mapa final'!#REF!),"")</f>
        <v>#REF!</v>
      </c>
      <c r="Q50" s="117" t="e">
        <f>IF(AND('Mapa final'!#REF!="Alta",'Mapa final'!#REF!="Moderado"),CONCATENATE("R1C",'Mapa final'!#REF!),"")</f>
        <v>#REF!</v>
      </c>
      <c r="R50" s="118" t="e">
        <f>IF(AND('Mapa final'!#REF!="Alta",'Mapa final'!#REF!="Moderado"),CONCATENATE("R1C",'Mapa final'!#REF!),"")</f>
        <v>#REF!</v>
      </c>
      <c r="S50" s="116" t="e">
        <f>IF(AND('Mapa final'!#REF!="Alta",'Mapa final'!#REF!="Mayor"),CONCATENATE("R1C",'Mapa final'!#REF!),"")</f>
        <v>#REF!</v>
      </c>
      <c r="T50" s="117" t="e">
        <f>IF(AND('Mapa final'!#REF!="Alta",'Mapa final'!#REF!="Mayor"),CONCATENATE("R1C",'Mapa final'!#REF!),"")</f>
        <v>#REF!</v>
      </c>
      <c r="U50" s="118" t="e">
        <f>IF(AND('Mapa final'!#REF!="Alta",'Mapa final'!#REF!="Mayor"),CONCATENATE("R1C",'Mapa final'!#REF!),"")</f>
        <v>#REF!</v>
      </c>
      <c r="V50" s="84" t="e">
        <f>IF(AND('Mapa final'!#REF!="Alta",'Mapa final'!#REF!="Catastrófico"),CONCATENATE("R1C",'Mapa final'!#REF!),"")</f>
        <v>#REF!</v>
      </c>
      <c r="W50" s="85" t="e">
        <f>IF(AND('Mapa final'!#REF!="Alta",'Mapa final'!#REF!="Catastrófico"),CONCATENATE("R1C",'Mapa final'!#REF!),"")</f>
        <v>#REF!</v>
      </c>
      <c r="X50" s="86" t="e">
        <f>IF(AND('Mapa final'!#REF!="Alta",'Mapa final'!#REF!="Catastrófico"),CONCATENATE("R1C",'Mapa final'!#REF!),"")</f>
        <v>#REF!</v>
      </c>
      <c r="Y50" s="36"/>
      <c r="Z50" s="164" t="s">
        <v>67</v>
      </c>
      <c r="AA50" s="165"/>
      <c r="AB50" s="165"/>
      <c r="AC50" s="165"/>
      <c r="AD50" s="165"/>
      <c r="AE50" s="16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row>
    <row r="51" spans="1:61" ht="15" customHeight="1" x14ac:dyDescent="0.35">
      <c r="A51" s="36"/>
      <c r="B51" s="193"/>
      <c r="C51" s="194"/>
      <c r="D51" s="195"/>
      <c r="E51" s="175"/>
      <c r="F51" s="176"/>
      <c r="G51" s="176"/>
      <c r="H51" s="176"/>
      <c r="I51" s="176"/>
      <c r="J51" s="92" t="e">
        <f>IF(AND('Mapa final'!#REF!="Alta",'Mapa final'!#REF!="Leve"),CONCATENATE("R2C",'Mapa final'!#REF!),"")</f>
        <v>#REF!</v>
      </c>
      <c r="K51" s="114" t="e">
        <f>IF(AND('Mapa final'!#REF!="Alta",'Mapa final'!#REF!="Leve"),CONCATENATE("R2C",'Mapa final'!#REF!),"")</f>
        <v>#REF!</v>
      </c>
      <c r="L51" s="93" t="e">
        <f>IF(AND('Mapa final'!#REF!="Alta",'Mapa final'!#REF!="Leve"),CONCATENATE("R2C",'Mapa final'!#REF!),"")</f>
        <v>#REF!</v>
      </c>
      <c r="M51" s="92" t="e">
        <f>IF(AND('Mapa final'!#REF!="Alta",'Mapa final'!#REF!="Menor"),CONCATENATE("R2C",'Mapa final'!#REF!),"")</f>
        <v>#REF!</v>
      </c>
      <c r="N51" s="114" t="e">
        <f>IF(AND('Mapa final'!#REF!="Alta",'Mapa final'!#REF!="Menor"),CONCATENATE("R2C",'Mapa final'!#REF!),"")</f>
        <v>#REF!</v>
      </c>
      <c r="O51" s="93" t="e">
        <f>IF(AND('Mapa final'!#REF!="Alta",'Mapa final'!#REF!="Menor"),CONCATENATE("R2C",'Mapa final'!#REF!),"")</f>
        <v>#REF!</v>
      </c>
      <c r="P51" s="119" t="e">
        <f>IF(AND('Mapa final'!#REF!="Alta",'Mapa final'!#REF!="Moderado"),CONCATENATE("R2C",'Mapa final'!#REF!),"")</f>
        <v>#REF!</v>
      </c>
      <c r="Q51" s="120" t="e">
        <f>IF(AND('Mapa final'!#REF!="Alta",'Mapa final'!#REF!="Moderado"),CONCATENATE("R2C",'Mapa final'!#REF!),"")</f>
        <v>#REF!</v>
      </c>
      <c r="R51" s="121" t="e">
        <f>IF(AND('Mapa final'!#REF!="Alta",'Mapa final'!#REF!="Moderado"),CONCATENATE("R2C",'Mapa final'!#REF!),"")</f>
        <v>#REF!</v>
      </c>
      <c r="S51" s="119" t="e">
        <f>IF(AND('Mapa final'!#REF!="Alta",'Mapa final'!#REF!="Mayor"),CONCATENATE("R2C",'Mapa final'!#REF!),"")</f>
        <v>#REF!</v>
      </c>
      <c r="T51" s="120" t="e">
        <f>IF(AND('Mapa final'!#REF!="Alta",'Mapa final'!#REF!="Mayor"),CONCATENATE("R2C",'Mapa final'!#REF!),"")</f>
        <v>#REF!</v>
      </c>
      <c r="U51" s="121" t="e">
        <f>IF(AND('Mapa final'!#REF!="Alta",'Mapa final'!#REF!="Mayor"),CONCATENATE("R2C",'Mapa final'!#REF!),"")</f>
        <v>#REF!</v>
      </c>
      <c r="V51" s="87" t="e">
        <f>IF(AND('Mapa final'!#REF!="Alta",'Mapa final'!#REF!="Catastrófico"),CONCATENATE("R2C",'Mapa final'!#REF!),"")</f>
        <v>#REF!</v>
      </c>
      <c r="W51" s="113" t="e">
        <f>IF(AND('Mapa final'!#REF!="Alta",'Mapa final'!#REF!="Catastrófico"),CONCATENATE("R2C",'Mapa final'!#REF!),"")</f>
        <v>#REF!</v>
      </c>
      <c r="X51" s="88" t="e">
        <f>IF(AND('Mapa final'!#REF!="Alta",'Mapa final'!#REF!="Catastrófico"),CONCATENATE("R2C",'Mapa final'!#REF!),"")</f>
        <v>#REF!</v>
      </c>
      <c r="Y51" s="36"/>
      <c r="Z51" s="167"/>
      <c r="AA51" s="168"/>
      <c r="AB51" s="168"/>
      <c r="AC51" s="168"/>
      <c r="AD51" s="168"/>
      <c r="AE51" s="169"/>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row>
    <row r="52" spans="1:61" ht="15" customHeight="1" x14ac:dyDescent="0.35">
      <c r="A52" s="36"/>
      <c r="B52" s="193"/>
      <c r="C52" s="194"/>
      <c r="D52" s="195"/>
      <c r="E52" s="177"/>
      <c r="F52" s="176"/>
      <c r="G52" s="176"/>
      <c r="H52" s="176"/>
      <c r="I52" s="176"/>
      <c r="J52" s="92" t="e">
        <f>IF(AND('Mapa final'!#REF!="Alta",'Mapa final'!#REF!="Leve"),CONCATENATE("R3C",'Mapa final'!#REF!),"")</f>
        <v>#REF!</v>
      </c>
      <c r="K52" s="114" t="e">
        <f>IF(AND('Mapa final'!#REF!="Alta",'Mapa final'!#REF!="Leve"),CONCATENATE("R3C",'Mapa final'!#REF!),"")</f>
        <v>#REF!</v>
      </c>
      <c r="L52" s="93" t="e">
        <f>IF(AND('Mapa final'!#REF!="Alta",'Mapa final'!#REF!="Leve"),CONCATENATE("R3C",'Mapa final'!#REF!),"")</f>
        <v>#REF!</v>
      </c>
      <c r="M52" s="92" t="e">
        <f>IF(AND('Mapa final'!#REF!="Alta",'Mapa final'!#REF!="Menor"),CONCATENATE("R3C",'Mapa final'!#REF!),"")</f>
        <v>#REF!</v>
      </c>
      <c r="N52" s="114" t="e">
        <f>IF(AND('Mapa final'!#REF!="Alta",'Mapa final'!#REF!="Menor"),CONCATENATE("R3C",'Mapa final'!#REF!),"")</f>
        <v>#REF!</v>
      </c>
      <c r="O52" s="93" t="e">
        <f>IF(AND('Mapa final'!#REF!="Alta",'Mapa final'!#REF!="Menor"),CONCATENATE("R3C",'Mapa final'!#REF!),"")</f>
        <v>#REF!</v>
      </c>
      <c r="P52" s="119" t="e">
        <f>IF(AND('Mapa final'!#REF!="Alta",'Mapa final'!#REF!="Moderado"),CONCATENATE("R3C",'Mapa final'!#REF!),"")</f>
        <v>#REF!</v>
      </c>
      <c r="Q52" s="120" t="e">
        <f>IF(AND('Mapa final'!#REF!="Alta",'Mapa final'!#REF!="Moderado"),CONCATENATE("R3C",'Mapa final'!#REF!),"")</f>
        <v>#REF!</v>
      </c>
      <c r="R52" s="121" t="e">
        <f>IF(AND('Mapa final'!#REF!="Alta",'Mapa final'!#REF!="Moderado"),CONCATENATE("R3C",'Mapa final'!#REF!),"")</f>
        <v>#REF!</v>
      </c>
      <c r="S52" s="119" t="e">
        <f>IF(AND('Mapa final'!#REF!="Alta",'Mapa final'!#REF!="Mayor"),CONCATENATE("R3C",'Mapa final'!#REF!),"")</f>
        <v>#REF!</v>
      </c>
      <c r="T52" s="120" t="e">
        <f>IF(AND('Mapa final'!#REF!="Alta",'Mapa final'!#REF!="Mayor"),CONCATENATE("R3C",'Mapa final'!#REF!),"")</f>
        <v>#REF!</v>
      </c>
      <c r="U52" s="121" t="e">
        <f>IF(AND('Mapa final'!#REF!="Alta",'Mapa final'!#REF!="Mayor"),CONCATENATE("R3C",'Mapa final'!#REF!),"")</f>
        <v>#REF!</v>
      </c>
      <c r="V52" s="87" t="e">
        <f>IF(AND('Mapa final'!#REF!="Alta",'Mapa final'!#REF!="Catastrófico"),CONCATENATE("R3C",'Mapa final'!#REF!),"")</f>
        <v>#REF!</v>
      </c>
      <c r="W52" s="113" t="e">
        <f>IF(AND('Mapa final'!#REF!="Alta",'Mapa final'!#REF!="Catastrófico"),CONCATENATE("R3C",'Mapa final'!#REF!),"")</f>
        <v>#REF!</v>
      </c>
      <c r="X52" s="88" t="e">
        <f>IF(AND('Mapa final'!#REF!="Alta",'Mapa final'!#REF!="Catastrófico"),CONCATENATE("R3C",'Mapa final'!#REF!),"")</f>
        <v>#REF!</v>
      </c>
      <c r="Y52" s="36"/>
      <c r="Z52" s="167"/>
      <c r="AA52" s="168"/>
      <c r="AB52" s="168"/>
      <c r="AC52" s="168"/>
      <c r="AD52" s="168"/>
      <c r="AE52" s="169"/>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row>
    <row r="53" spans="1:61" ht="15" customHeight="1" x14ac:dyDescent="0.35">
      <c r="A53" s="36"/>
      <c r="B53" s="193"/>
      <c r="C53" s="194"/>
      <c r="D53" s="195"/>
      <c r="E53" s="177"/>
      <c r="F53" s="176"/>
      <c r="G53" s="176"/>
      <c r="H53" s="176"/>
      <c r="I53" s="176"/>
      <c r="J53" s="92" t="e">
        <f>IF(AND('Mapa final'!#REF!="Alta",'Mapa final'!#REF!="Leve"),CONCATENATE("R4C",'Mapa final'!#REF!),"")</f>
        <v>#REF!</v>
      </c>
      <c r="K53" s="114" t="e">
        <f>IF(AND('Mapa final'!#REF!="Alta",'Mapa final'!#REF!="Leve"),CONCATENATE("R4C",'Mapa final'!#REF!),"")</f>
        <v>#REF!</v>
      </c>
      <c r="L53" s="93" t="e">
        <f>IF(AND('Mapa final'!#REF!="Alta",'Mapa final'!#REF!="Leve"),CONCATENATE("R4C",'Mapa final'!#REF!),"")</f>
        <v>#REF!</v>
      </c>
      <c r="M53" s="92" t="e">
        <f>IF(AND('Mapa final'!#REF!="Alta",'Mapa final'!#REF!="Menor"),CONCATENATE("R4C",'Mapa final'!#REF!),"")</f>
        <v>#REF!</v>
      </c>
      <c r="N53" s="114" t="e">
        <f>IF(AND('Mapa final'!#REF!="Alta",'Mapa final'!#REF!="Menor"),CONCATENATE("R4C",'Mapa final'!#REF!),"")</f>
        <v>#REF!</v>
      </c>
      <c r="O53" s="93" t="e">
        <f>IF(AND('Mapa final'!#REF!="Alta",'Mapa final'!#REF!="Menor"),CONCATENATE("R4C",'Mapa final'!#REF!),"")</f>
        <v>#REF!</v>
      </c>
      <c r="P53" s="119" t="e">
        <f>IF(AND('Mapa final'!#REF!="Alta",'Mapa final'!#REF!="Moderado"),CONCATENATE("R4C",'Mapa final'!#REF!),"")</f>
        <v>#REF!</v>
      </c>
      <c r="Q53" s="120" t="e">
        <f>IF(AND('Mapa final'!#REF!="Alta",'Mapa final'!#REF!="Moderado"),CONCATENATE("R4C",'Mapa final'!#REF!),"")</f>
        <v>#REF!</v>
      </c>
      <c r="R53" s="121" t="e">
        <f>IF(AND('Mapa final'!#REF!="Alta",'Mapa final'!#REF!="Moderado"),CONCATENATE("R4C",'Mapa final'!#REF!),"")</f>
        <v>#REF!</v>
      </c>
      <c r="S53" s="119" t="e">
        <f>IF(AND('Mapa final'!#REF!="Alta",'Mapa final'!#REF!="Mayor"),CONCATENATE("R4C",'Mapa final'!#REF!),"")</f>
        <v>#REF!</v>
      </c>
      <c r="T53" s="120" t="e">
        <f>IF(AND('Mapa final'!#REF!="Alta",'Mapa final'!#REF!="Mayor"),CONCATENATE("R4C",'Mapa final'!#REF!),"")</f>
        <v>#REF!</v>
      </c>
      <c r="U53" s="121" t="e">
        <f>IF(AND('Mapa final'!#REF!="Alta",'Mapa final'!#REF!="Mayor"),CONCATENATE("R4C",'Mapa final'!#REF!),"")</f>
        <v>#REF!</v>
      </c>
      <c r="V53" s="87" t="e">
        <f>IF(AND('Mapa final'!#REF!="Alta",'Mapa final'!#REF!="Catastrófico"),CONCATENATE("R4C",'Mapa final'!#REF!),"")</f>
        <v>#REF!</v>
      </c>
      <c r="W53" s="113" t="e">
        <f>IF(AND('Mapa final'!#REF!="Alta",'Mapa final'!#REF!="Catastrófico"),CONCATENATE("R4C",'Mapa final'!#REF!),"")</f>
        <v>#REF!</v>
      </c>
      <c r="X53" s="88" t="e">
        <f>IF(AND('Mapa final'!#REF!="Alta",'Mapa final'!#REF!="Catastrófico"),CONCATENATE("R4C",'Mapa final'!#REF!),"")</f>
        <v>#REF!</v>
      </c>
      <c r="Y53" s="36"/>
      <c r="Z53" s="167"/>
      <c r="AA53" s="168"/>
      <c r="AB53" s="168"/>
      <c r="AC53" s="168"/>
      <c r="AD53" s="168"/>
      <c r="AE53" s="169"/>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row>
    <row r="54" spans="1:61" ht="12" customHeight="1" x14ac:dyDescent="0.35">
      <c r="A54" s="36"/>
      <c r="B54" s="193"/>
      <c r="C54" s="194"/>
      <c r="D54" s="195"/>
      <c r="E54" s="177"/>
      <c r="F54" s="176"/>
      <c r="G54" s="176"/>
      <c r="H54" s="176"/>
      <c r="I54" s="176"/>
      <c r="J54" s="92" t="e">
        <f>IF(AND('Mapa final'!#REF!="Alta",'Mapa final'!#REF!="Leve"),CONCATENATE("R5C",'Mapa final'!#REF!),"")</f>
        <v>#REF!</v>
      </c>
      <c r="K54" s="114" t="e">
        <f>IF(AND('Mapa final'!#REF!="Alta",'Mapa final'!#REF!="Leve"),CONCATENATE("R5C",'Mapa final'!#REF!),"")</f>
        <v>#REF!</v>
      </c>
      <c r="L54" s="93" t="e">
        <f>IF(AND('Mapa final'!#REF!="Alta",'Mapa final'!#REF!="Leve"),CONCATENATE("R5C",'Mapa final'!#REF!),"")</f>
        <v>#REF!</v>
      </c>
      <c r="M54" s="92" t="e">
        <f>IF(AND('Mapa final'!#REF!="Alta",'Mapa final'!#REF!="Menor"),CONCATENATE("R5C",'Mapa final'!#REF!),"")</f>
        <v>#REF!</v>
      </c>
      <c r="N54" s="114" t="e">
        <f>IF(AND('Mapa final'!#REF!="Alta",'Mapa final'!#REF!="Menor"),CONCATENATE("R5C",'Mapa final'!#REF!),"")</f>
        <v>#REF!</v>
      </c>
      <c r="O54" s="93" t="e">
        <f>IF(AND('Mapa final'!#REF!="Alta",'Mapa final'!#REF!="Menor"),CONCATENATE("R5C",'Mapa final'!#REF!),"")</f>
        <v>#REF!</v>
      </c>
      <c r="P54" s="119" t="e">
        <f>IF(AND('Mapa final'!#REF!="Alta",'Mapa final'!#REF!="Moderado"),CONCATENATE("R5C",'Mapa final'!#REF!),"")</f>
        <v>#REF!</v>
      </c>
      <c r="Q54" s="120" t="e">
        <f>IF(AND('Mapa final'!#REF!="Alta",'Mapa final'!#REF!="Moderado"),CONCATENATE("R5C",'Mapa final'!#REF!),"")</f>
        <v>#REF!</v>
      </c>
      <c r="R54" s="121" t="e">
        <f>IF(AND('Mapa final'!#REF!="Alta",'Mapa final'!#REF!="Moderado"),CONCATENATE("R5C",'Mapa final'!#REF!),"")</f>
        <v>#REF!</v>
      </c>
      <c r="S54" s="119" t="e">
        <f>IF(AND('Mapa final'!#REF!="Alta",'Mapa final'!#REF!="Mayor"),CONCATENATE("R5C",'Mapa final'!#REF!),"")</f>
        <v>#REF!</v>
      </c>
      <c r="T54" s="120" t="e">
        <f>IF(AND('Mapa final'!#REF!="Alta",'Mapa final'!#REF!="Mayor"),CONCATENATE("R5C",'Mapa final'!#REF!),"")</f>
        <v>#REF!</v>
      </c>
      <c r="U54" s="121" t="e">
        <f>IF(AND('Mapa final'!#REF!="Alta",'Mapa final'!#REF!="Mayor"),CONCATENATE("R5C",'Mapa final'!#REF!),"")</f>
        <v>#REF!</v>
      </c>
      <c r="V54" s="87" t="e">
        <f>IF(AND('Mapa final'!#REF!="Alta",'Mapa final'!#REF!="Catastrófico"),CONCATENATE("R5C",'Mapa final'!#REF!),"")</f>
        <v>#REF!</v>
      </c>
      <c r="W54" s="113" t="e">
        <f>IF(AND('Mapa final'!#REF!="Alta",'Mapa final'!#REF!="Catastrófico"),CONCATENATE("R5C",'Mapa final'!#REF!),"")</f>
        <v>#REF!</v>
      </c>
      <c r="X54" s="88" t="e">
        <f>IF(AND('Mapa final'!#REF!="Alta",'Mapa final'!#REF!="Catastrófico"),CONCATENATE("R5C",'Mapa final'!#REF!),"")</f>
        <v>#REF!</v>
      </c>
      <c r="Y54" s="36"/>
      <c r="Z54" s="167"/>
      <c r="AA54" s="168"/>
      <c r="AB54" s="168"/>
      <c r="AC54" s="168"/>
      <c r="AD54" s="168"/>
      <c r="AE54" s="169"/>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row>
    <row r="55" spans="1:61" ht="12" customHeight="1" x14ac:dyDescent="0.35">
      <c r="A55" s="36"/>
      <c r="B55" s="193"/>
      <c r="C55" s="194"/>
      <c r="D55" s="195"/>
      <c r="E55" s="177"/>
      <c r="F55" s="176"/>
      <c r="G55" s="176"/>
      <c r="H55" s="176"/>
      <c r="I55" s="176"/>
      <c r="J55" s="92" t="e">
        <f>IF(AND('Mapa final'!#REF!="Alta",'Mapa final'!#REF!="Leve"),CONCATENATE("R6C",'Mapa final'!#REF!),"")</f>
        <v>#REF!</v>
      </c>
      <c r="K55" s="114" t="e">
        <f>IF(AND('Mapa final'!#REF!="Alta",'Mapa final'!#REF!="Leve"),CONCATENATE("R6C",'Mapa final'!#REF!),"")</f>
        <v>#REF!</v>
      </c>
      <c r="L55" s="93" t="e">
        <f>IF(AND('Mapa final'!#REF!="Alta",'Mapa final'!#REF!="Leve"),CONCATENATE("R6C",'Mapa final'!#REF!),"")</f>
        <v>#REF!</v>
      </c>
      <c r="M55" s="92" t="e">
        <f>IF(AND('Mapa final'!#REF!="Alta",'Mapa final'!#REF!="Menor"),CONCATENATE("R6C",'Mapa final'!#REF!),"")</f>
        <v>#REF!</v>
      </c>
      <c r="N55" s="114" t="e">
        <f>IF(AND('Mapa final'!#REF!="Alta",'Mapa final'!#REF!="Menor"),CONCATENATE("R6C",'Mapa final'!#REF!),"")</f>
        <v>#REF!</v>
      </c>
      <c r="O55" s="93" t="e">
        <f>IF(AND('Mapa final'!#REF!="Alta",'Mapa final'!#REF!="Menor"),CONCATENATE("R6C",'Mapa final'!#REF!),"")</f>
        <v>#REF!</v>
      </c>
      <c r="P55" s="119" t="e">
        <f>IF(AND('Mapa final'!#REF!="Alta",'Mapa final'!#REF!="Moderado"),CONCATENATE("R6C",'Mapa final'!#REF!),"")</f>
        <v>#REF!</v>
      </c>
      <c r="Q55" s="120" t="e">
        <f>IF(AND('Mapa final'!#REF!="Alta",'Mapa final'!#REF!="Moderado"),CONCATENATE("R6C",'Mapa final'!#REF!),"")</f>
        <v>#REF!</v>
      </c>
      <c r="R55" s="121" t="e">
        <f>IF(AND('Mapa final'!#REF!="Alta",'Mapa final'!#REF!="Moderado"),CONCATENATE("R6C",'Mapa final'!#REF!),"")</f>
        <v>#REF!</v>
      </c>
      <c r="S55" s="119" t="e">
        <f>IF(AND('Mapa final'!#REF!="Alta",'Mapa final'!#REF!="Mayor"),CONCATENATE("R6C",'Mapa final'!#REF!),"")</f>
        <v>#REF!</v>
      </c>
      <c r="T55" s="120" t="e">
        <f>IF(AND('Mapa final'!#REF!="Alta",'Mapa final'!#REF!="Mayor"),CONCATENATE("R6C",'Mapa final'!#REF!),"")</f>
        <v>#REF!</v>
      </c>
      <c r="U55" s="121" t="e">
        <f>IF(AND('Mapa final'!#REF!="Alta",'Mapa final'!#REF!="Mayor"),CONCATENATE("R6C",'Mapa final'!#REF!),"")</f>
        <v>#REF!</v>
      </c>
      <c r="V55" s="87" t="e">
        <f>IF(AND('Mapa final'!#REF!="Alta",'Mapa final'!#REF!="Catastrófico"),CONCATENATE("R6C",'Mapa final'!#REF!),"")</f>
        <v>#REF!</v>
      </c>
      <c r="W55" s="113" t="e">
        <f>IF(AND('Mapa final'!#REF!="Alta",'Mapa final'!#REF!="Catastrófico"),CONCATENATE("R6C",'Mapa final'!#REF!),"")</f>
        <v>#REF!</v>
      </c>
      <c r="X55" s="88" t="e">
        <f>IF(AND('Mapa final'!#REF!="Alta",'Mapa final'!#REF!="Catastrófico"),CONCATENATE("R6C",'Mapa final'!#REF!),"")</f>
        <v>#REF!</v>
      </c>
      <c r="Y55" s="36"/>
      <c r="Z55" s="167"/>
      <c r="AA55" s="168"/>
      <c r="AB55" s="168"/>
      <c r="AC55" s="168"/>
      <c r="AD55" s="168"/>
      <c r="AE55" s="169"/>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row>
    <row r="56" spans="1:61" ht="12" customHeight="1" x14ac:dyDescent="0.35">
      <c r="A56" s="36"/>
      <c r="B56" s="193"/>
      <c r="C56" s="194"/>
      <c r="D56" s="195"/>
      <c r="E56" s="177"/>
      <c r="F56" s="176"/>
      <c r="G56" s="176"/>
      <c r="H56" s="176"/>
      <c r="I56" s="176"/>
      <c r="J56" s="92" t="e">
        <f>IF(AND('Mapa final'!#REF!="Alta",'Mapa final'!#REF!="Leve"),CONCATENATE("R7C",'Mapa final'!#REF!),"")</f>
        <v>#REF!</v>
      </c>
      <c r="K56" s="114" t="e">
        <f>IF(AND('Mapa final'!#REF!="Alta",'Mapa final'!#REF!="Leve"),CONCATENATE("R7C",'Mapa final'!#REF!),"")</f>
        <v>#REF!</v>
      </c>
      <c r="L56" s="93" t="e">
        <f>IF(AND('Mapa final'!#REF!="Alta",'Mapa final'!#REF!="Leve"),CONCATENATE("R7C",'Mapa final'!#REF!),"")</f>
        <v>#REF!</v>
      </c>
      <c r="M56" s="92" t="e">
        <f>IF(AND('Mapa final'!#REF!="Alta",'Mapa final'!#REF!="Menor"),CONCATENATE("R7C",'Mapa final'!#REF!),"")</f>
        <v>#REF!</v>
      </c>
      <c r="N56" s="114" t="e">
        <f>IF(AND('Mapa final'!#REF!="Alta",'Mapa final'!#REF!="Menor"),CONCATENATE("R7C",'Mapa final'!#REF!),"")</f>
        <v>#REF!</v>
      </c>
      <c r="O56" s="93" t="e">
        <f>IF(AND('Mapa final'!#REF!="Alta",'Mapa final'!#REF!="Menor"),CONCATENATE("R7C",'Mapa final'!#REF!),"")</f>
        <v>#REF!</v>
      </c>
      <c r="P56" s="119" t="e">
        <f>IF(AND('Mapa final'!#REF!="Alta",'Mapa final'!#REF!="Moderado"),CONCATENATE("R7C",'Mapa final'!#REF!),"")</f>
        <v>#REF!</v>
      </c>
      <c r="Q56" s="120" t="e">
        <f>IF(AND('Mapa final'!#REF!="Alta",'Mapa final'!#REF!="Moderado"),CONCATENATE("R7C",'Mapa final'!#REF!),"")</f>
        <v>#REF!</v>
      </c>
      <c r="R56" s="121" t="e">
        <f>IF(AND('Mapa final'!#REF!="Alta",'Mapa final'!#REF!="Moderado"),CONCATENATE("R7C",'Mapa final'!#REF!),"")</f>
        <v>#REF!</v>
      </c>
      <c r="S56" s="119" t="e">
        <f>IF(AND('Mapa final'!#REF!="Alta",'Mapa final'!#REF!="Mayor"),CONCATENATE("R7C",'Mapa final'!#REF!),"")</f>
        <v>#REF!</v>
      </c>
      <c r="T56" s="120" t="e">
        <f>IF(AND('Mapa final'!#REF!="Alta",'Mapa final'!#REF!="Mayor"),CONCATENATE("R7C",'Mapa final'!#REF!),"")</f>
        <v>#REF!</v>
      </c>
      <c r="U56" s="121" t="e">
        <f>IF(AND('Mapa final'!#REF!="Alta",'Mapa final'!#REF!="Mayor"),CONCATENATE("R7C",'Mapa final'!#REF!),"")</f>
        <v>#REF!</v>
      </c>
      <c r="V56" s="87" t="e">
        <f>IF(AND('Mapa final'!#REF!="Alta",'Mapa final'!#REF!="Catastrófico"),CONCATENATE("R7C",'Mapa final'!#REF!),"")</f>
        <v>#REF!</v>
      </c>
      <c r="W56" s="113" t="e">
        <f>IF(AND('Mapa final'!#REF!="Alta",'Mapa final'!#REF!="Catastrófico"),CONCATENATE("R7C",'Mapa final'!#REF!),"")</f>
        <v>#REF!</v>
      </c>
      <c r="X56" s="88" t="e">
        <f>IF(AND('Mapa final'!#REF!="Alta",'Mapa final'!#REF!="Catastrófico"),CONCATENATE("R7C",'Mapa final'!#REF!),"")</f>
        <v>#REF!</v>
      </c>
      <c r="Y56" s="36"/>
      <c r="Z56" s="167"/>
      <c r="AA56" s="168"/>
      <c r="AB56" s="168"/>
      <c r="AC56" s="168"/>
      <c r="AD56" s="168"/>
      <c r="AE56" s="169"/>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row>
    <row r="57" spans="1:61" ht="12" customHeight="1" x14ac:dyDescent="0.35">
      <c r="A57" s="36"/>
      <c r="B57" s="193"/>
      <c r="C57" s="194"/>
      <c r="D57" s="195"/>
      <c r="E57" s="177"/>
      <c r="F57" s="176"/>
      <c r="G57" s="176"/>
      <c r="H57" s="176"/>
      <c r="I57" s="176"/>
      <c r="J57" s="92" t="e">
        <f>IF(AND('Mapa final'!#REF!="Alta",'Mapa final'!#REF!="Leve"),CONCATENATE("R8C",'Mapa final'!#REF!),"")</f>
        <v>#REF!</v>
      </c>
      <c r="K57" s="114" t="e">
        <f>IF(AND('Mapa final'!#REF!="Alta",'Mapa final'!#REF!="Leve"),CONCATENATE("R8C",'Mapa final'!#REF!),"")</f>
        <v>#REF!</v>
      </c>
      <c r="L57" s="93" t="e">
        <f>IF(AND('Mapa final'!#REF!="Alta",'Mapa final'!#REF!="Leve"),CONCATENATE("R8C",'Mapa final'!#REF!),"")</f>
        <v>#REF!</v>
      </c>
      <c r="M57" s="92" t="e">
        <f>IF(AND('Mapa final'!#REF!="Alta",'Mapa final'!#REF!="Menor"),CONCATENATE("R8C",'Mapa final'!#REF!),"")</f>
        <v>#REF!</v>
      </c>
      <c r="N57" s="114" t="e">
        <f>IF(AND('Mapa final'!#REF!="Alta",'Mapa final'!#REF!="Menor"),CONCATENATE("R8C",'Mapa final'!#REF!),"")</f>
        <v>#REF!</v>
      </c>
      <c r="O57" s="93" t="e">
        <f>IF(AND('Mapa final'!#REF!="Alta",'Mapa final'!#REF!="Menor"),CONCATENATE("R8C",'Mapa final'!#REF!),"")</f>
        <v>#REF!</v>
      </c>
      <c r="P57" s="119" t="e">
        <f>IF(AND('Mapa final'!#REF!="Alta",'Mapa final'!#REF!="Moderado"),CONCATENATE("R8C",'Mapa final'!#REF!),"")</f>
        <v>#REF!</v>
      </c>
      <c r="Q57" s="120" t="e">
        <f>IF(AND('Mapa final'!#REF!="Alta",'Mapa final'!#REF!="Moderado"),CONCATENATE("R8C",'Mapa final'!#REF!),"")</f>
        <v>#REF!</v>
      </c>
      <c r="R57" s="121" t="e">
        <f>IF(AND('Mapa final'!#REF!="Alta",'Mapa final'!#REF!="Moderado"),CONCATENATE("R8C",'Mapa final'!#REF!),"")</f>
        <v>#REF!</v>
      </c>
      <c r="S57" s="119" t="e">
        <f>IF(AND('Mapa final'!#REF!="Alta",'Mapa final'!#REF!="Mayor"),CONCATENATE("R8C",'Mapa final'!#REF!),"")</f>
        <v>#REF!</v>
      </c>
      <c r="T57" s="120" t="e">
        <f>IF(AND('Mapa final'!#REF!="Alta",'Mapa final'!#REF!="Mayor"),CONCATENATE("R8C",'Mapa final'!#REF!),"")</f>
        <v>#REF!</v>
      </c>
      <c r="U57" s="121" t="e">
        <f>IF(AND('Mapa final'!#REF!="Alta",'Mapa final'!#REF!="Mayor"),CONCATENATE("R8C",'Mapa final'!#REF!),"")</f>
        <v>#REF!</v>
      </c>
      <c r="V57" s="87" t="e">
        <f>IF(AND('Mapa final'!#REF!="Alta",'Mapa final'!#REF!="Catastrófico"),CONCATENATE("R8C",'Mapa final'!#REF!),"")</f>
        <v>#REF!</v>
      </c>
      <c r="W57" s="113" t="e">
        <f>IF(AND('Mapa final'!#REF!="Alta",'Mapa final'!#REF!="Catastrófico"),CONCATENATE("R8C",'Mapa final'!#REF!),"")</f>
        <v>#REF!</v>
      </c>
      <c r="X57" s="88" t="e">
        <f>IF(AND('Mapa final'!#REF!="Alta",'Mapa final'!#REF!="Catastrófico"),CONCATENATE("R8C",'Mapa final'!#REF!),"")</f>
        <v>#REF!</v>
      </c>
      <c r="Y57" s="36"/>
      <c r="Z57" s="167"/>
      <c r="AA57" s="168"/>
      <c r="AB57" s="168"/>
      <c r="AC57" s="168"/>
      <c r="AD57" s="168"/>
      <c r="AE57" s="169"/>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row>
    <row r="58" spans="1:61" ht="12" customHeight="1" x14ac:dyDescent="0.35">
      <c r="A58" s="36"/>
      <c r="B58" s="193"/>
      <c r="C58" s="194"/>
      <c r="D58" s="195"/>
      <c r="E58" s="177"/>
      <c r="F58" s="176"/>
      <c r="G58" s="176"/>
      <c r="H58" s="176"/>
      <c r="I58" s="176"/>
      <c r="J58" s="92" t="e">
        <f>IF(AND('Mapa final'!#REF!="Alta",'Mapa final'!#REF!="Leve"),CONCATENATE("R9C",'Mapa final'!#REF!),"")</f>
        <v>#REF!</v>
      </c>
      <c r="K58" s="114" t="e">
        <f>IF(AND('Mapa final'!#REF!="Alta",'Mapa final'!#REF!="Leve"),CONCATENATE("R9C",'Mapa final'!#REF!),"")</f>
        <v>#REF!</v>
      </c>
      <c r="L58" s="93" t="e">
        <f>IF(AND('Mapa final'!#REF!="Alta",'Mapa final'!#REF!="Leve"),CONCATENATE("R9C",'Mapa final'!#REF!),"")</f>
        <v>#REF!</v>
      </c>
      <c r="M58" s="92" t="e">
        <f>IF(AND('Mapa final'!#REF!="Alta",'Mapa final'!#REF!="Menor"),CONCATENATE("R9C",'Mapa final'!#REF!),"")</f>
        <v>#REF!</v>
      </c>
      <c r="N58" s="114" t="e">
        <f>IF(AND('Mapa final'!#REF!="Alta",'Mapa final'!#REF!="Menor"),CONCATENATE("R9C",'Mapa final'!#REF!),"")</f>
        <v>#REF!</v>
      </c>
      <c r="O58" s="93" t="e">
        <f>IF(AND('Mapa final'!#REF!="Alta",'Mapa final'!#REF!="Menor"),CONCATENATE("R9C",'Mapa final'!#REF!),"")</f>
        <v>#REF!</v>
      </c>
      <c r="P58" s="119" t="e">
        <f>IF(AND('Mapa final'!#REF!="Alta",'Mapa final'!#REF!="Moderado"),CONCATENATE("R9C",'Mapa final'!#REF!),"")</f>
        <v>#REF!</v>
      </c>
      <c r="Q58" s="120" t="e">
        <f>IF(AND('Mapa final'!#REF!="Alta",'Mapa final'!#REF!="Moderado"),CONCATENATE("R9C",'Mapa final'!#REF!),"")</f>
        <v>#REF!</v>
      </c>
      <c r="R58" s="121" t="e">
        <f>IF(AND('Mapa final'!#REF!="Alta",'Mapa final'!#REF!="Moderado"),CONCATENATE("R9C",'Mapa final'!#REF!),"")</f>
        <v>#REF!</v>
      </c>
      <c r="S58" s="119" t="e">
        <f>IF(AND('Mapa final'!#REF!="Alta",'Mapa final'!#REF!="Mayor"),CONCATENATE("R9C",'Mapa final'!#REF!),"")</f>
        <v>#REF!</v>
      </c>
      <c r="T58" s="120" t="e">
        <f>IF(AND('Mapa final'!#REF!="Alta",'Mapa final'!#REF!="Mayor"),CONCATENATE("R9C",'Mapa final'!#REF!),"")</f>
        <v>#REF!</v>
      </c>
      <c r="U58" s="121" t="e">
        <f>IF(AND('Mapa final'!#REF!="Alta",'Mapa final'!#REF!="Mayor"),CONCATENATE("R9C",'Mapa final'!#REF!),"")</f>
        <v>#REF!</v>
      </c>
      <c r="V58" s="87" t="e">
        <f>IF(AND('Mapa final'!#REF!="Alta",'Mapa final'!#REF!="Catastrófico"),CONCATENATE("R9C",'Mapa final'!#REF!),"")</f>
        <v>#REF!</v>
      </c>
      <c r="W58" s="113" t="e">
        <f>IF(AND('Mapa final'!#REF!="Alta",'Mapa final'!#REF!="Catastrófico"),CONCATENATE("R9C",'Mapa final'!#REF!),"")</f>
        <v>#REF!</v>
      </c>
      <c r="X58" s="88" t="e">
        <f>IF(AND('Mapa final'!#REF!="Alta",'Mapa final'!#REF!="Catastrófico"),CONCATENATE("R9C",'Mapa final'!#REF!),"")</f>
        <v>#REF!</v>
      </c>
      <c r="Y58" s="36"/>
      <c r="Z58" s="167"/>
      <c r="AA58" s="168"/>
      <c r="AB58" s="168"/>
      <c r="AC58" s="168"/>
      <c r="AD58" s="168"/>
      <c r="AE58" s="169"/>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row>
    <row r="59" spans="1:61" ht="12" customHeight="1" x14ac:dyDescent="0.35">
      <c r="A59" s="36"/>
      <c r="B59" s="193"/>
      <c r="C59" s="194"/>
      <c r="D59" s="195"/>
      <c r="E59" s="177"/>
      <c r="F59" s="176"/>
      <c r="G59" s="176"/>
      <c r="H59" s="176"/>
      <c r="I59" s="176"/>
      <c r="J59" s="92" t="e">
        <f>IF(AND('Mapa final'!#REF!="Alta",'Mapa final'!#REF!="Leve"),CONCATENATE("R10C",'Mapa final'!#REF!),"")</f>
        <v>#REF!</v>
      </c>
      <c r="K59" s="114" t="e">
        <f>IF(AND('Mapa final'!#REF!="Alta",'Mapa final'!#REF!="Leve"),CONCATENATE("R10C",'Mapa final'!#REF!),"")</f>
        <v>#REF!</v>
      </c>
      <c r="L59" s="93" t="e">
        <f>IF(AND('Mapa final'!#REF!="Alta",'Mapa final'!#REF!="Leve"),CONCATENATE("R10C",'Mapa final'!#REF!),"")</f>
        <v>#REF!</v>
      </c>
      <c r="M59" s="92" t="e">
        <f>IF(AND('Mapa final'!#REF!="Alta",'Mapa final'!#REF!="Menor"),CONCATENATE("R10C",'Mapa final'!#REF!),"")</f>
        <v>#REF!</v>
      </c>
      <c r="N59" s="114" t="e">
        <f>IF(AND('Mapa final'!#REF!="Alta",'Mapa final'!#REF!="Menor"),CONCATENATE("R10C",'Mapa final'!#REF!),"")</f>
        <v>#REF!</v>
      </c>
      <c r="O59" s="93" t="e">
        <f>IF(AND('Mapa final'!#REF!="Alta",'Mapa final'!#REF!="Menor"),CONCATENATE("R10C",'Mapa final'!#REF!),"")</f>
        <v>#REF!</v>
      </c>
      <c r="P59" s="119" t="e">
        <f>IF(AND('Mapa final'!#REF!="Alta",'Mapa final'!#REF!="Moderado"),CONCATENATE("R10C",'Mapa final'!#REF!),"")</f>
        <v>#REF!</v>
      </c>
      <c r="Q59" s="120" t="e">
        <f>IF(AND('Mapa final'!#REF!="Alta",'Mapa final'!#REF!="Moderado"),CONCATENATE("R10C",'Mapa final'!#REF!),"")</f>
        <v>#REF!</v>
      </c>
      <c r="R59" s="121" t="e">
        <f>IF(AND('Mapa final'!#REF!="Alta",'Mapa final'!#REF!="Moderado"),CONCATENATE("R10C",'Mapa final'!#REF!),"")</f>
        <v>#REF!</v>
      </c>
      <c r="S59" s="119" t="e">
        <f>IF(AND('Mapa final'!#REF!="Alta",'Mapa final'!#REF!="Mayor"),CONCATENATE("R10C",'Mapa final'!#REF!),"")</f>
        <v>#REF!</v>
      </c>
      <c r="T59" s="120" t="e">
        <f>IF(AND('Mapa final'!#REF!="Alta",'Mapa final'!#REF!="Mayor"),CONCATENATE("R10C",'Mapa final'!#REF!),"")</f>
        <v>#REF!</v>
      </c>
      <c r="U59" s="121" t="e">
        <f>IF(AND('Mapa final'!#REF!="Alta",'Mapa final'!#REF!="Mayor"),CONCATENATE("R10C",'Mapa final'!#REF!),"")</f>
        <v>#REF!</v>
      </c>
      <c r="V59" s="87" t="e">
        <f>IF(AND('Mapa final'!#REF!="Alta",'Mapa final'!#REF!="Catastrófico"),CONCATENATE("R10C",'Mapa final'!#REF!),"")</f>
        <v>#REF!</v>
      </c>
      <c r="W59" s="113" t="e">
        <f>IF(AND('Mapa final'!#REF!="Alta",'Mapa final'!#REF!="Catastrófico"),CONCATENATE("R10C",'Mapa final'!#REF!),"")</f>
        <v>#REF!</v>
      </c>
      <c r="X59" s="88" t="e">
        <f>IF(AND('Mapa final'!#REF!="Alta",'Mapa final'!#REF!="Catastrófico"),CONCATENATE("R10C",'Mapa final'!#REF!),"")</f>
        <v>#REF!</v>
      </c>
      <c r="Y59" s="36"/>
      <c r="Z59" s="167"/>
      <c r="AA59" s="168"/>
      <c r="AB59" s="168"/>
      <c r="AC59" s="168"/>
      <c r="AD59" s="168"/>
      <c r="AE59" s="169"/>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row>
    <row r="60" spans="1:61" ht="12" customHeight="1" x14ac:dyDescent="0.35">
      <c r="A60" s="36"/>
      <c r="B60" s="193"/>
      <c r="C60" s="194"/>
      <c r="D60" s="195"/>
      <c r="E60" s="177"/>
      <c r="F60" s="176"/>
      <c r="G60" s="176"/>
      <c r="H60" s="176"/>
      <c r="I60" s="176"/>
      <c r="J60" s="92" t="e">
        <f>IF(AND('Mapa final'!#REF!="Alta",'Mapa final'!#REF!="Leve"),CONCATENATE("R11C",'Mapa final'!#REF!),"")</f>
        <v>#REF!</v>
      </c>
      <c r="K60" s="114" t="e">
        <f>IF(AND('Mapa final'!#REF!="Alta",'Mapa final'!#REF!="Leve"),CONCATENATE("R11C",'Mapa final'!#REF!),"")</f>
        <v>#REF!</v>
      </c>
      <c r="L60" s="93" t="e">
        <f>IF(AND('Mapa final'!#REF!="Alta",'Mapa final'!#REF!="Leve"),CONCATENATE("R11C",'Mapa final'!#REF!),"")</f>
        <v>#REF!</v>
      </c>
      <c r="M60" s="92" t="e">
        <f>IF(AND('Mapa final'!#REF!="Alta",'Mapa final'!#REF!="Menor"),CONCATENATE("R11C",'Mapa final'!#REF!),"")</f>
        <v>#REF!</v>
      </c>
      <c r="N60" s="114" t="e">
        <f>IF(AND('Mapa final'!#REF!="Alta",'Mapa final'!#REF!="Menor"),CONCATENATE("R11C",'Mapa final'!#REF!),"")</f>
        <v>#REF!</v>
      </c>
      <c r="O60" s="93" t="e">
        <f>IF(AND('Mapa final'!#REF!="Alta",'Mapa final'!#REF!="Menor"),CONCATENATE("R11C",'Mapa final'!#REF!),"")</f>
        <v>#REF!</v>
      </c>
      <c r="P60" s="119" t="e">
        <f>IF(AND('Mapa final'!#REF!="Alta",'Mapa final'!#REF!="Moderado"),CONCATENATE("R11C",'Mapa final'!#REF!),"")</f>
        <v>#REF!</v>
      </c>
      <c r="Q60" s="120" t="e">
        <f>IF(AND('Mapa final'!#REF!="Alta",'Mapa final'!#REF!="Moderado"),CONCATENATE("R11C",'Mapa final'!#REF!),"")</f>
        <v>#REF!</v>
      </c>
      <c r="R60" s="121" t="e">
        <f>IF(AND('Mapa final'!#REF!="Alta",'Mapa final'!#REF!="Moderado"),CONCATENATE("R11C",'Mapa final'!#REF!),"")</f>
        <v>#REF!</v>
      </c>
      <c r="S60" s="119" t="e">
        <f>IF(AND('Mapa final'!#REF!="Alta",'Mapa final'!#REF!="Mayor"),CONCATENATE("R11C",'Mapa final'!#REF!),"")</f>
        <v>#REF!</v>
      </c>
      <c r="T60" s="120" t="e">
        <f>IF(AND('Mapa final'!#REF!="Alta",'Mapa final'!#REF!="Mayor"),CONCATENATE("R11C",'Mapa final'!#REF!),"")</f>
        <v>#REF!</v>
      </c>
      <c r="U60" s="121" t="e">
        <f>IF(AND('Mapa final'!#REF!="Alta",'Mapa final'!#REF!="Mayor"),CONCATENATE("R11C",'Mapa final'!#REF!),"")</f>
        <v>#REF!</v>
      </c>
      <c r="V60" s="87" t="e">
        <f>IF(AND('Mapa final'!#REF!="Alta",'Mapa final'!#REF!="Catastrófico"),CONCATENATE("R11C",'Mapa final'!#REF!),"")</f>
        <v>#REF!</v>
      </c>
      <c r="W60" s="113" t="e">
        <f>IF(AND('Mapa final'!#REF!="Alta",'Mapa final'!#REF!="Catastrófico"),CONCATENATE("R11C",'Mapa final'!#REF!),"")</f>
        <v>#REF!</v>
      </c>
      <c r="X60" s="88" t="e">
        <f>IF(AND('Mapa final'!#REF!="Alta",'Mapa final'!#REF!="Catastrófico"),CONCATENATE("R11C",'Mapa final'!#REF!),"")</f>
        <v>#REF!</v>
      </c>
      <c r="Y60" s="36"/>
      <c r="Z60" s="167"/>
      <c r="AA60" s="168"/>
      <c r="AB60" s="168"/>
      <c r="AC60" s="168"/>
      <c r="AD60" s="168"/>
      <c r="AE60" s="169"/>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row>
    <row r="61" spans="1:61" ht="12" customHeight="1" x14ac:dyDescent="0.35">
      <c r="A61" s="36"/>
      <c r="B61" s="193"/>
      <c r="C61" s="194"/>
      <c r="D61" s="195"/>
      <c r="E61" s="177"/>
      <c r="F61" s="176"/>
      <c r="G61" s="176"/>
      <c r="H61" s="176"/>
      <c r="I61" s="176"/>
      <c r="J61" s="92" t="e">
        <f>IF(AND('Mapa final'!#REF!="Alta",'Mapa final'!#REF!="Leve"),CONCATENATE("R12C",'Mapa final'!#REF!),"")</f>
        <v>#REF!</v>
      </c>
      <c r="K61" s="114" t="e">
        <f>IF(AND('Mapa final'!#REF!="Alta",'Mapa final'!#REF!="Leve"),CONCATENATE("R12C",'Mapa final'!#REF!),"")</f>
        <v>#REF!</v>
      </c>
      <c r="L61" s="93" t="e">
        <f>IF(AND('Mapa final'!#REF!="Alta",'Mapa final'!#REF!="Leve"),CONCATENATE("R12C",'Mapa final'!#REF!),"")</f>
        <v>#REF!</v>
      </c>
      <c r="M61" s="92" t="e">
        <f>IF(AND('Mapa final'!#REF!="Alta",'Mapa final'!#REF!="Menor"),CONCATENATE("R12C",'Mapa final'!#REF!),"")</f>
        <v>#REF!</v>
      </c>
      <c r="N61" s="114" t="e">
        <f>IF(AND('Mapa final'!#REF!="Alta",'Mapa final'!#REF!="Menor"),CONCATENATE("R12C",'Mapa final'!#REF!),"")</f>
        <v>#REF!</v>
      </c>
      <c r="O61" s="93" t="e">
        <f>IF(AND('Mapa final'!#REF!="Alta",'Mapa final'!#REF!="Menor"),CONCATENATE("R12C",'Mapa final'!#REF!),"")</f>
        <v>#REF!</v>
      </c>
      <c r="P61" s="119" t="e">
        <f>IF(AND('Mapa final'!#REF!="Alta",'Mapa final'!#REF!="Moderado"),CONCATENATE("R12C",'Mapa final'!#REF!),"")</f>
        <v>#REF!</v>
      </c>
      <c r="Q61" s="120" t="e">
        <f>IF(AND('Mapa final'!#REF!="Alta",'Mapa final'!#REF!="Moderado"),CONCATENATE("R12C",'Mapa final'!#REF!),"")</f>
        <v>#REF!</v>
      </c>
      <c r="R61" s="121" t="e">
        <f>IF(AND('Mapa final'!#REF!="Alta",'Mapa final'!#REF!="Moderado"),CONCATENATE("R12C",'Mapa final'!#REF!),"")</f>
        <v>#REF!</v>
      </c>
      <c r="S61" s="119" t="e">
        <f>IF(AND('Mapa final'!#REF!="Alta",'Mapa final'!#REF!="Mayor"),CONCATENATE("R12C",'Mapa final'!#REF!),"")</f>
        <v>#REF!</v>
      </c>
      <c r="T61" s="120" t="e">
        <f>IF(AND('Mapa final'!#REF!="Alta",'Mapa final'!#REF!="Mayor"),CONCATENATE("R12C",'Mapa final'!#REF!),"")</f>
        <v>#REF!</v>
      </c>
      <c r="U61" s="121" t="e">
        <f>IF(AND('Mapa final'!#REF!="Alta",'Mapa final'!#REF!="Mayor"),CONCATENATE("R12C",'Mapa final'!#REF!),"")</f>
        <v>#REF!</v>
      </c>
      <c r="V61" s="87" t="e">
        <f>IF(AND('Mapa final'!#REF!="Alta",'Mapa final'!#REF!="Catastrófico"),CONCATENATE("R12C",'Mapa final'!#REF!),"")</f>
        <v>#REF!</v>
      </c>
      <c r="W61" s="113" t="e">
        <f>IF(AND('Mapa final'!#REF!="Alta",'Mapa final'!#REF!="Catastrófico"),CONCATENATE("R12C",'Mapa final'!#REF!),"")</f>
        <v>#REF!</v>
      </c>
      <c r="X61" s="88" t="e">
        <f>IF(AND('Mapa final'!#REF!="Alta",'Mapa final'!#REF!="Catastrófico"),CONCATENATE("R12C",'Mapa final'!#REF!),"")</f>
        <v>#REF!</v>
      </c>
      <c r="Y61" s="36"/>
      <c r="Z61" s="167"/>
      <c r="AA61" s="168"/>
      <c r="AB61" s="168"/>
      <c r="AC61" s="168"/>
      <c r="AD61" s="168"/>
      <c r="AE61" s="169"/>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row>
    <row r="62" spans="1:61" ht="12" customHeight="1" x14ac:dyDescent="0.35">
      <c r="A62" s="36"/>
      <c r="B62" s="193"/>
      <c r="C62" s="194"/>
      <c r="D62" s="195"/>
      <c r="E62" s="177"/>
      <c r="F62" s="176"/>
      <c r="G62" s="176"/>
      <c r="H62" s="176"/>
      <c r="I62" s="176"/>
      <c r="J62" s="92" t="e">
        <f>IF(AND('Mapa final'!#REF!="Alta",'Mapa final'!#REF!="Leve"),CONCATENATE("R12C",'Mapa final'!#REF!),"")</f>
        <v>#REF!</v>
      </c>
      <c r="K62" s="114" t="e">
        <f>IF(AND('Mapa final'!#REF!="Alta",'Mapa final'!#REF!="Leve"),CONCATENATE("R13C",'Mapa final'!#REF!),"")</f>
        <v>#REF!</v>
      </c>
      <c r="L62" s="93" t="e">
        <f>IF(AND('Mapa final'!#REF!="Alta",'Mapa final'!#REF!="Leve"),CONCATENATE("R13C",'Mapa final'!#REF!),"")</f>
        <v>#REF!</v>
      </c>
      <c r="M62" s="92" t="e">
        <f>IF(AND('Mapa final'!#REF!="Alta",'Mapa final'!#REF!="Menor"),CONCATENATE("R12C",'Mapa final'!#REF!),"")</f>
        <v>#REF!</v>
      </c>
      <c r="N62" s="114" t="e">
        <f>IF(AND('Mapa final'!#REF!="Alta",'Mapa final'!#REF!="Menor"),CONCATENATE("R13C",'Mapa final'!#REF!),"")</f>
        <v>#REF!</v>
      </c>
      <c r="O62" s="93" t="e">
        <f>IF(AND('Mapa final'!#REF!="Alta",'Mapa final'!#REF!="Menor"),CONCATENATE("R13C",'Mapa final'!#REF!),"")</f>
        <v>#REF!</v>
      </c>
      <c r="P62" s="119" t="e">
        <f>IF(AND('Mapa final'!#REF!="Alta",'Mapa final'!#REF!="Moderado"),CONCATENATE("R12C",'Mapa final'!#REF!),"")</f>
        <v>#REF!</v>
      </c>
      <c r="Q62" s="120" t="e">
        <f>IF(AND('Mapa final'!#REF!="Alta",'Mapa final'!#REF!="Moderado"),CONCATENATE("R13C",'Mapa final'!#REF!),"")</f>
        <v>#REF!</v>
      </c>
      <c r="R62" s="121" t="e">
        <f>IF(AND('Mapa final'!#REF!="Alta",'Mapa final'!#REF!="Moderado"),CONCATENATE("R13C",'Mapa final'!#REF!),"")</f>
        <v>#REF!</v>
      </c>
      <c r="S62" s="119" t="e">
        <f>IF(AND('Mapa final'!#REF!="Alta",'Mapa final'!#REF!="Mayor"),CONCATENATE("R12C",'Mapa final'!#REF!),"")</f>
        <v>#REF!</v>
      </c>
      <c r="T62" s="120" t="e">
        <f>IF(AND('Mapa final'!#REF!="Alta",'Mapa final'!#REF!="Mayor"),CONCATENATE("R13C",'Mapa final'!#REF!),"")</f>
        <v>#REF!</v>
      </c>
      <c r="U62" s="121" t="e">
        <f>IF(AND('Mapa final'!#REF!="Alta",'Mapa final'!#REF!="Mayor"),CONCATENATE("R13C",'Mapa final'!#REF!),"")</f>
        <v>#REF!</v>
      </c>
      <c r="V62" s="87" t="e">
        <f>IF(AND('Mapa final'!#REF!="Alta",'Mapa final'!#REF!="Catastrófico"),CONCATENATE("R12C",'Mapa final'!#REF!),"")</f>
        <v>#REF!</v>
      </c>
      <c r="W62" s="113" t="e">
        <f>IF(AND('Mapa final'!#REF!="Alta",'Mapa final'!#REF!="Catastrófico"),CONCATENATE("R13C",'Mapa final'!#REF!),"")</f>
        <v>#REF!</v>
      </c>
      <c r="X62" s="88" t="e">
        <f>IF(AND('Mapa final'!#REF!="Alta",'Mapa final'!#REF!="Catastrófico"),CONCATENATE("R13C",'Mapa final'!#REF!),"")</f>
        <v>#REF!</v>
      </c>
      <c r="Y62" s="36"/>
      <c r="Z62" s="167"/>
      <c r="AA62" s="168"/>
      <c r="AB62" s="168"/>
      <c r="AC62" s="168"/>
      <c r="AD62" s="168"/>
      <c r="AE62" s="169"/>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row>
    <row r="63" spans="1:61" ht="12" customHeight="1" x14ac:dyDescent="0.35">
      <c r="A63" s="36"/>
      <c r="B63" s="193"/>
      <c r="C63" s="194"/>
      <c r="D63" s="195"/>
      <c r="E63" s="177"/>
      <c r="F63" s="176"/>
      <c r="G63" s="176"/>
      <c r="H63" s="176"/>
      <c r="I63" s="176"/>
      <c r="J63" s="92" t="e">
        <f>IF(AND('Mapa final'!#REF!="Alta",'Mapa final'!#REF!="Leve"),CONCATENATE("R13C",'Mapa final'!#REF!),"")</f>
        <v>#REF!</v>
      </c>
      <c r="K63" s="114" t="e">
        <f>IF(AND('Mapa final'!#REF!="Alta",'Mapa final'!#REF!="Leve"),CONCATENATE("R14C",'Mapa final'!#REF!),"")</f>
        <v>#REF!</v>
      </c>
      <c r="L63" s="93" t="e">
        <f>IF(AND('Mapa final'!#REF!="Alta",'Mapa final'!#REF!="Leve"),CONCATENATE("R14C",'Mapa final'!#REF!),"")</f>
        <v>#REF!</v>
      </c>
      <c r="M63" s="92" t="e">
        <f>IF(AND('Mapa final'!#REF!="Alta",'Mapa final'!#REF!="Menor"),CONCATENATE("R13C",'Mapa final'!#REF!),"")</f>
        <v>#REF!</v>
      </c>
      <c r="N63" s="114" t="e">
        <f>IF(AND('Mapa final'!#REF!="Alta",'Mapa final'!#REF!="Menor"),CONCATENATE("R14C",'Mapa final'!#REF!),"")</f>
        <v>#REF!</v>
      </c>
      <c r="O63" s="93" t="e">
        <f>IF(AND('Mapa final'!#REF!="Alta",'Mapa final'!#REF!="Menor"),CONCATENATE("R14C",'Mapa final'!#REF!),"")</f>
        <v>#REF!</v>
      </c>
      <c r="P63" s="119" t="e">
        <f>IF(AND('Mapa final'!#REF!="Alta",'Mapa final'!#REF!="Moderado"),CONCATENATE("R13C",'Mapa final'!#REF!),"")</f>
        <v>#REF!</v>
      </c>
      <c r="Q63" s="120" t="e">
        <f>IF(AND('Mapa final'!#REF!="Alta",'Mapa final'!#REF!="Moderado"),CONCATENATE("R14C",'Mapa final'!#REF!),"")</f>
        <v>#REF!</v>
      </c>
      <c r="R63" s="121" t="e">
        <f>IF(AND('Mapa final'!#REF!="Alta",'Mapa final'!#REF!="Moderado"),CONCATENATE("R14C",'Mapa final'!#REF!),"")</f>
        <v>#REF!</v>
      </c>
      <c r="S63" s="119" t="e">
        <f>IF(AND('Mapa final'!#REF!="Alta",'Mapa final'!#REF!="Mayor"),CONCATENATE("R13C",'Mapa final'!#REF!),"")</f>
        <v>#REF!</v>
      </c>
      <c r="T63" s="120" t="e">
        <f>IF(AND('Mapa final'!#REF!="Alta",'Mapa final'!#REF!="Mayor"),CONCATENATE("R14C",'Mapa final'!#REF!),"")</f>
        <v>#REF!</v>
      </c>
      <c r="U63" s="121" t="e">
        <f>IF(AND('Mapa final'!#REF!="Alta",'Mapa final'!#REF!="Mayor"),CONCATENATE("R14C",'Mapa final'!#REF!),"")</f>
        <v>#REF!</v>
      </c>
      <c r="V63" s="87" t="e">
        <f>IF(AND('Mapa final'!#REF!="Alta",'Mapa final'!#REF!="Catastrófico"),CONCATENATE("R13C",'Mapa final'!#REF!),"")</f>
        <v>#REF!</v>
      </c>
      <c r="W63" s="113" t="e">
        <f>IF(AND('Mapa final'!#REF!="Alta",'Mapa final'!#REF!="Catastrófico"),CONCATENATE("R14C",'Mapa final'!#REF!),"")</f>
        <v>#REF!</v>
      </c>
      <c r="X63" s="88" t="e">
        <f>IF(AND('Mapa final'!#REF!="Alta",'Mapa final'!#REF!="Catastrófico"),CONCATENATE("R14C",'Mapa final'!#REF!),"")</f>
        <v>#REF!</v>
      </c>
      <c r="Y63" s="36"/>
      <c r="Z63" s="167"/>
      <c r="AA63" s="168"/>
      <c r="AB63" s="168"/>
      <c r="AC63" s="168"/>
      <c r="AD63" s="168"/>
      <c r="AE63" s="169"/>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row>
    <row r="64" spans="1:61" ht="15" customHeight="1" x14ac:dyDescent="0.35">
      <c r="A64" s="36"/>
      <c r="B64" s="193"/>
      <c r="C64" s="194"/>
      <c r="D64" s="195"/>
      <c r="E64" s="177"/>
      <c r="F64" s="176"/>
      <c r="G64" s="176"/>
      <c r="H64" s="176"/>
      <c r="I64" s="176"/>
      <c r="J64" s="92" t="e">
        <f>IF(AND('Mapa final'!#REF!="Alta",'Mapa final'!#REF!="Leve"),CONCATENATE("R14C",'Mapa final'!#REF!),"")</f>
        <v>#REF!</v>
      </c>
      <c r="K64" s="114" t="e">
        <f>IF(AND('Mapa final'!#REF!="Alta",'Mapa final'!#REF!="Leve"),CONCATENATE("R14C",'Mapa final'!#REF!),"")</f>
        <v>#REF!</v>
      </c>
      <c r="L64" s="93" t="e">
        <f>IF(AND('Mapa final'!#REF!="Alta",'Mapa final'!#REF!="Leve"),CONCATENATE("R14C",'Mapa final'!#REF!),"")</f>
        <v>#REF!</v>
      </c>
      <c r="M64" s="92" t="e">
        <f>IF(AND('Mapa final'!#REF!="Alta",'Mapa final'!#REF!="Menor"),CONCATENATE("R14C",'Mapa final'!#REF!),"")</f>
        <v>#REF!</v>
      </c>
      <c r="N64" s="114" t="e">
        <f>IF(AND('Mapa final'!#REF!="Alta",'Mapa final'!#REF!="Menor"),CONCATENATE("R14C",'Mapa final'!#REF!),"")</f>
        <v>#REF!</v>
      </c>
      <c r="O64" s="93" t="e">
        <f>IF(AND('Mapa final'!#REF!="Alta",'Mapa final'!#REF!="Menor"),CONCATENATE("R14C",'Mapa final'!#REF!),"")</f>
        <v>#REF!</v>
      </c>
      <c r="P64" s="119" t="e">
        <f>IF(AND('Mapa final'!#REF!="Alta",'Mapa final'!#REF!="Moderado"),CONCATENATE("R14C",'Mapa final'!#REF!),"")</f>
        <v>#REF!</v>
      </c>
      <c r="Q64" s="120" t="e">
        <f>IF(AND('Mapa final'!#REF!="Alta",'Mapa final'!#REF!="Moderado"),CONCATENATE("R14C",'Mapa final'!#REF!),"")</f>
        <v>#REF!</v>
      </c>
      <c r="R64" s="121" t="e">
        <f>IF(AND('Mapa final'!#REF!="Alta",'Mapa final'!#REF!="Moderado"),CONCATENATE("R14C",'Mapa final'!#REF!),"")</f>
        <v>#REF!</v>
      </c>
      <c r="S64" s="119" t="e">
        <f>IF(AND('Mapa final'!#REF!="Alta",'Mapa final'!#REF!="Mayor"),CONCATENATE("R14C",'Mapa final'!#REF!),"")</f>
        <v>#REF!</v>
      </c>
      <c r="T64" s="120" t="e">
        <f>IF(AND('Mapa final'!#REF!="Alta",'Mapa final'!#REF!="Mayor"),CONCATENATE("R14C",'Mapa final'!#REF!),"")</f>
        <v>#REF!</v>
      </c>
      <c r="U64" s="121" t="e">
        <f>IF(AND('Mapa final'!#REF!="Alta",'Mapa final'!#REF!="Mayor"),CONCATENATE("R14C",'Mapa final'!#REF!),"")</f>
        <v>#REF!</v>
      </c>
      <c r="V64" s="87" t="e">
        <f>IF(AND('Mapa final'!#REF!="Alta",'Mapa final'!#REF!="Catastrófico"),CONCATENATE("R14C",'Mapa final'!#REF!),"")</f>
        <v>#REF!</v>
      </c>
      <c r="W64" s="113" t="e">
        <f>IF(AND('Mapa final'!#REF!="Alta",'Mapa final'!#REF!="Catastrófico"),CONCATENATE("R14C",'Mapa final'!#REF!),"")</f>
        <v>#REF!</v>
      </c>
      <c r="X64" s="88" t="e">
        <f>IF(AND('Mapa final'!#REF!="Alta",'Mapa final'!#REF!="Catastrófico"),CONCATENATE("R14C",'Mapa final'!#REF!),"")</f>
        <v>#REF!</v>
      </c>
      <c r="Y64" s="36"/>
      <c r="Z64" s="167"/>
      <c r="AA64" s="168"/>
      <c r="AB64" s="168"/>
      <c r="AC64" s="168"/>
      <c r="AD64" s="168"/>
      <c r="AE64" s="169"/>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row>
    <row r="65" spans="1:61" ht="15" customHeight="1" x14ac:dyDescent="0.35">
      <c r="A65" s="36"/>
      <c r="B65" s="193"/>
      <c r="C65" s="194"/>
      <c r="D65" s="195"/>
      <c r="E65" s="177"/>
      <c r="F65" s="176"/>
      <c r="G65" s="176"/>
      <c r="H65" s="176"/>
      <c r="I65" s="176"/>
      <c r="J65" s="92" t="e">
        <f>IF(AND('Mapa final'!#REF!="Alta",'Mapa final'!#REF!="Leve"),CONCATENATE("R15C",'Mapa final'!#REF!),"")</f>
        <v>#REF!</v>
      </c>
      <c r="K65" s="114" t="e">
        <f>IF(AND('Mapa final'!#REF!="Alta",'Mapa final'!#REF!="Leve"),CONCATENATE("R15C",'Mapa final'!#REF!),"")</f>
        <v>#REF!</v>
      </c>
      <c r="L65" s="93" t="e">
        <f>IF(AND('Mapa final'!#REF!="Alta",'Mapa final'!#REF!="Leve"),CONCATENATE("R15C",'Mapa final'!#REF!),"")</f>
        <v>#REF!</v>
      </c>
      <c r="M65" s="92" t="e">
        <f>IF(AND('Mapa final'!#REF!="Alta",'Mapa final'!#REF!="Menor"),CONCATENATE("R15C",'Mapa final'!#REF!),"")</f>
        <v>#REF!</v>
      </c>
      <c r="N65" s="114" t="e">
        <f>IF(AND('Mapa final'!#REF!="Alta",'Mapa final'!#REF!="Menor"),CONCATENATE("R15C",'Mapa final'!#REF!),"")</f>
        <v>#REF!</v>
      </c>
      <c r="O65" s="93" t="e">
        <f>IF(AND('Mapa final'!#REF!="Alta",'Mapa final'!#REF!="Menor"),CONCATENATE("R15C",'Mapa final'!#REF!),"")</f>
        <v>#REF!</v>
      </c>
      <c r="P65" s="119" t="e">
        <f>IF(AND('Mapa final'!#REF!="Alta",'Mapa final'!#REF!="Moderado"),CONCATENATE("R15C",'Mapa final'!#REF!),"")</f>
        <v>#REF!</v>
      </c>
      <c r="Q65" s="120" t="e">
        <f>IF(AND('Mapa final'!#REF!="Alta",'Mapa final'!#REF!="Moderado"),CONCATENATE("R15C",'Mapa final'!#REF!),"")</f>
        <v>#REF!</v>
      </c>
      <c r="R65" s="121" t="e">
        <f>IF(AND('Mapa final'!#REF!="Alta",'Mapa final'!#REF!="Moderado"),CONCATENATE("R15C",'Mapa final'!#REF!),"")</f>
        <v>#REF!</v>
      </c>
      <c r="S65" s="119" t="e">
        <f>IF(AND('Mapa final'!#REF!="Alta",'Mapa final'!#REF!="Mayor"),CONCATENATE("R15C",'Mapa final'!#REF!),"")</f>
        <v>#REF!</v>
      </c>
      <c r="T65" s="120" t="e">
        <f>IF(AND('Mapa final'!#REF!="Alta",'Mapa final'!#REF!="Mayor"),CONCATENATE("R15C",'Mapa final'!#REF!),"")</f>
        <v>#REF!</v>
      </c>
      <c r="U65" s="121" t="e">
        <f>IF(AND('Mapa final'!#REF!="Alta",'Mapa final'!#REF!="Mayor"),CONCATENATE("R15C",'Mapa final'!#REF!),"")</f>
        <v>#REF!</v>
      </c>
      <c r="V65" s="87" t="e">
        <f>IF(AND('Mapa final'!#REF!="Alta",'Mapa final'!#REF!="Catastrófico"),CONCATENATE("R15C",'Mapa final'!#REF!),"")</f>
        <v>#REF!</v>
      </c>
      <c r="W65" s="113" t="e">
        <f>IF(AND('Mapa final'!#REF!="Alta",'Mapa final'!#REF!="Catastrófico"),CONCATENATE("R15C",'Mapa final'!#REF!),"")</f>
        <v>#REF!</v>
      </c>
      <c r="X65" s="88" t="e">
        <f>IF(AND('Mapa final'!#REF!="Alta",'Mapa final'!#REF!="Catastrófico"),CONCATENATE("R15C",'Mapa final'!#REF!),"")</f>
        <v>#REF!</v>
      </c>
      <c r="Y65" s="36"/>
      <c r="Z65" s="167"/>
      <c r="AA65" s="168"/>
      <c r="AB65" s="168"/>
      <c r="AC65" s="168"/>
      <c r="AD65" s="168"/>
      <c r="AE65" s="169"/>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row>
    <row r="66" spans="1:61" ht="15" customHeight="1" x14ac:dyDescent="0.35">
      <c r="A66" s="36"/>
      <c r="B66" s="193"/>
      <c r="C66" s="194"/>
      <c r="D66" s="195"/>
      <c r="E66" s="177"/>
      <c r="F66" s="176"/>
      <c r="G66" s="176"/>
      <c r="H66" s="176"/>
      <c r="I66" s="176"/>
      <c r="J66" s="92" t="e">
        <f>IF(AND('Mapa final'!#REF!="Alta",'Mapa final'!#REF!="Leve"),CONCATENATE("R16C",'Mapa final'!#REF!),"")</f>
        <v>#REF!</v>
      </c>
      <c r="K66" s="114" t="e">
        <f>IF(AND('Mapa final'!#REF!="Alta",'Mapa final'!#REF!="Leve"),CONCATENATE("R16C",'Mapa final'!#REF!),"")</f>
        <v>#REF!</v>
      </c>
      <c r="L66" s="93" t="e">
        <f>IF(AND('Mapa final'!#REF!="Alta",'Mapa final'!#REF!="Leve"),CONCATENATE("R16C",'Mapa final'!#REF!),"")</f>
        <v>#REF!</v>
      </c>
      <c r="M66" s="92" t="e">
        <f>IF(AND('Mapa final'!#REF!="Alta",'Mapa final'!#REF!="Menor"),CONCATENATE("R16C",'Mapa final'!#REF!),"")</f>
        <v>#REF!</v>
      </c>
      <c r="N66" s="114" t="e">
        <f>IF(AND('Mapa final'!#REF!="Alta",'Mapa final'!#REF!="Menor"),CONCATENATE("R16C",'Mapa final'!#REF!),"")</f>
        <v>#REF!</v>
      </c>
      <c r="O66" s="93" t="e">
        <f>IF(AND('Mapa final'!#REF!="Alta",'Mapa final'!#REF!="Menor"),CONCATENATE("R16C",'Mapa final'!#REF!),"")</f>
        <v>#REF!</v>
      </c>
      <c r="P66" s="119" t="e">
        <f>IF(AND('Mapa final'!#REF!="Alta",'Mapa final'!#REF!="Moderado"),CONCATENATE("R16C",'Mapa final'!#REF!),"")</f>
        <v>#REF!</v>
      </c>
      <c r="Q66" s="120" t="e">
        <f>IF(AND('Mapa final'!#REF!="Alta",'Mapa final'!#REF!="Moderado"),CONCATENATE("R16C",'Mapa final'!#REF!),"")</f>
        <v>#REF!</v>
      </c>
      <c r="R66" s="121" t="e">
        <f>IF(AND('Mapa final'!#REF!="Alta",'Mapa final'!#REF!="Moderado"),CONCATENATE("R16C",'Mapa final'!#REF!),"")</f>
        <v>#REF!</v>
      </c>
      <c r="S66" s="119" t="e">
        <f>IF(AND('Mapa final'!#REF!="Alta",'Mapa final'!#REF!="Mayor"),CONCATENATE("R16C",'Mapa final'!#REF!),"")</f>
        <v>#REF!</v>
      </c>
      <c r="T66" s="120" t="e">
        <f>IF(AND('Mapa final'!#REF!="Alta",'Mapa final'!#REF!="Mayor"),CONCATENATE("R16C",'Mapa final'!#REF!),"")</f>
        <v>#REF!</v>
      </c>
      <c r="U66" s="121" t="e">
        <f>IF(AND('Mapa final'!#REF!="Alta",'Mapa final'!#REF!="Mayor"),CONCATENATE("R16C",'Mapa final'!#REF!),"")</f>
        <v>#REF!</v>
      </c>
      <c r="V66" s="87" t="e">
        <f>IF(AND('Mapa final'!#REF!="Alta",'Mapa final'!#REF!="Catastrófico"),CONCATENATE("R16C",'Mapa final'!#REF!),"")</f>
        <v>#REF!</v>
      </c>
      <c r="W66" s="113" t="e">
        <f>IF(AND('Mapa final'!#REF!="Alta",'Mapa final'!#REF!="Catastrófico"),CONCATENATE("R16C",'Mapa final'!#REF!),"")</f>
        <v>#REF!</v>
      </c>
      <c r="X66" s="88" t="e">
        <f>IF(AND('Mapa final'!#REF!="Alta",'Mapa final'!#REF!="Catastrófico"),CONCATENATE("R16C",'Mapa final'!#REF!),"")</f>
        <v>#REF!</v>
      </c>
      <c r="Y66" s="36"/>
      <c r="Z66" s="167"/>
      <c r="AA66" s="168"/>
      <c r="AB66" s="168"/>
      <c r="AC66" s="168"/>
      <c r="AD66" s="168"/>
      <c r="AE66" s="169"/>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row>
    <row r="67" spans="1:61" ht="15" customHeight="1" x14ac:dyDescent="0.35">
      <c r="A67" s="36"/>
      <c r="B67" s="193"/>
      <c r="C67" s="194"/>
      <c r="D67" s="195"/>
      <c r="E67" s="177"/>
      <c r="F67" s="176"/>
      <c r="G67" s="176"/>
      <c r="H67" s="176"/>
      <c r="I67" s="176"/>
      <c r="J67" s="92" t="e">
        <f>IF(AND('Mapa final'!#REF!="Alta",'Mapa final'!#REF!="Leve"),CONCATENATE("R17C",'Mapa final'!#REF!),"")</f>
        <v>#REF!</v>
      </c>
      <c r="K67" s="114" t="e">
        <f>IF(AND('Mapa final'!#REF!="Alta",'Mapa final'!#REF!="Leve"),CONCATENATE("R17C",'Mapa final'!#REF!),"")</f>
        <v>#REF!</v>
      </c>
      <c r="L67" s="93" t="e">
        <f>IF(AND('Mapa final'!#REF!="Alta",'Mapa final'!#REF!="Leve"),CONCATENATE("R17C",'Mapa final'!#REF!),"")</f>
        <v>#REF!</v>
      </c>
      <c r="M67" s="92" t="e">
        <f>IF(AND('Mapa final'!#REF!="Alta",'Mapa final'!#REF!="Menor"),CONCATENATE("R17C",'Mapa final'!#REF!),"")</f>
        <v>#REF!</v>
      </c>
      <c r="N67" s="114" t="e">
        <f>IF(AND('Mapa final'!#REF!="Alta",'Mapa final'!#REF!="Menor"),CONCATENATE("R17C",'Mapa final'!#REF!),"")</f>
        <v>#REF!</v>
      </c>
      <c r="O67" s="93" t="e">
        <f>IF(AND('Mapa final'!#REF!="Alta",'Mapa final'!#REF!="Menor"),CONCATENATE("R17C",'Mapa final'!#REF!),"")</f>
        <v>#REF!</v>
      </c>
      <c r="P67" s="119" t="e">
        <f>IF(AND('Mapa final'!#REF!="Alta",'Mapa final'!#REF!="Moderado"),CONCATENATE("R17C",'Mapa final'!#REF!),"")</f>
        <v>#REF!</v>
      </c>
      <c r="Q67" s="120" t="e">
        <f>IF(AND('Mapa final'!#REF!="Alta",'Mapa final'!#REF!="Moderado"),CONCATENATE("R17C",'Mapa final'!#REF!),"")</f>
        <v>#REF!</v>
      </c>
      <c r="R67" s="121" t="e">
        <f>IF(AND('Mapa final'!#REF!="Alta",'Mapa final'!#REF!="Moderado"),CONCATENATE("R17C",'Mapa final'!#REF!),"")</f>
        <v>#REF!</v>
      </c>
      <c r="S67" s="119" t="e">
        <f>IF(AND('Mapa final'!#REF!="Alta",'Mapa final'!#REF!="Mayor"),CONCATENATE("R17C",'Mapa final'!#REF!),"")</f>
        <v>#REF!</v>
      </c>
      <c r="T67" s="120" t="e">
        <f>IF(AND('Mapa final'!#REF!="Alta",'Mapa final'!#REF!="Mayor"),CONCATENATE("R17C",'Mapa final'!#REF!),"")</f>
        <v>#REF!</v>
      </c>
      <c r="U67" s="121" t="e">
        <f>IF(AND('Mapa final'!#REF!="Alta",'Mapa final'!#REF!="Mayor"),CONCATENATE("R17C",'Mapa final'!#REF!),"")</f>
        <v>#REF!</v>
      </c>
      <c r="V67" s="87" t="e">
        <f>IF(AND('Mapa final'!#REF!="Alta",'Mapa final'!#REF!="Catastrófico"),CONCATENATE("R17C",'Mapa final'!#REF!),"")</f>
        <v>#REF!</v>
      </c>
      <c r="W67" s="113" t="e">
        <f>IF(AND('Mapa final'!#REF!="Alta",'Mapa final'!#REF!="Catastrófico"),CONCATENATE("R17C",'Mapa final'!#REF!),"")</f>
        <v>#REF!</v>
      </c>
      <c r="X67" s="88" t="e">
        <f>IF(AND('Mapa final'!#REF!="Alta",'Mapa final'!#REF!="Catastrófico"),CONCATENATE("R17C",'Mapa final'!#REF!),"")</f>
        <v>#REF!</v>
      </c>
      <c r="Y67" s="36"/>
      <c r="Z67" s="167"/>
      <c r="AA67" s="168"/>
      <c r="AB67" s="168"/>
      <c r="AC67" s="168"/>
      <c r="AD67" s="168"/>
      <c r="AE67" s="169"/>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row>
    <row r="68" spans="1:61" ht="15" customHeight="1" x14ac:dyDescent="0.35">
      <c r="A68" s="36"/>
      <c r="B68" s="193"/>
      <c r="C68" s="194"/>
      <c r="D68" s="195"/>
      <c r="E68" s="177"/>
      <c r="F68" s="176"/>
      <c r="G68" s="176"/>
      <c r="H68" s="176"/>
      <c r="I68" s="176"/>
      <c r="J68" s="92" t="e">
        <f>IF(AND('Mapa final'!#REF!="Alta",'Mapa final'!#REF!="Leve"),CONCATENATE("R18C",'Mapa final'!#REF!),"")</f>
        <v>#REF!</v>
      </c>
      <c r="K68" s="114" t="e">
        <f>IF(AND('Mapa final'!#REF!="Alta",'Mapa final'!#REF!="Leve"),CONCATENATE("R18C",'Mapa final'!#REF!),"")</f>
        <v>#REF!</v>
      </c>
      <c r="L68" s="93" t="e">
        <f>IF(AND('Mapa final'!#REF!="Alta",'Mapa final'!#REF!="Leve"),CONCATENATE("R18C",'Mapa final'!#REF!),"")</f>
        <v>#REF!</v>
      </c>
      <c r="M68" s="92" t="e">
        <f>IF(AND('Mapa final'!#REF!="Alta",'Mapa final'!#REF!="Menor"),CONCATENATE("R18C",'Mapa final'!#REF!),"")</f>
        <v>#REF!</v>
      </c>
      <c r="N68" s="114" t="e">
        <f>IF(AND('Mapa final'!#REF!="Alta",'Mapa final'!#REF!="Menor"),CONCATENATE("R18C",'Mapa final'!#REF!),"")</f>
        <v>#REF!</v>
      </c>
      <c r="O68" s="93" t="e">
        <f>IF(AND('Mapa final'!#REF!="Alta",'Mapa final'!#REF!="Menor"),CONCATENATE("R18C",'Mapa final'!#REF!),"")</f>
        <v>#REF!</v>
      </c>
      <c r="P68" s="119" t="e">
        <f>IF(AND('Mapa final'!#REF!="Alta",'Mapa final'!#REF!="Moderado"),CONCATENATE("R18C",'Mapa final'!#REF!),"")</f>
        <v>#REF!</v>
      </c>
      <c r="Q68" s="120" t="e">
        <f>IF(AND('Mapa final'!#REF!="Alta",'Mapa final'!#REF!="Moderado"),CONCATENATE("R18C",'Mapa final'!#REF!),"")</f>
        <v>#REF!</v>
      </c>
      <c r="R68" s="121" t="e">
        <f>IF(AND('Mapa final'!#REF!="Alta",'Mapa final'!#REF!="Moderado"),CONCATENATE("R18C",'Mapa final'!#REF!),"")</f>
        <v>#REF!</v>
      </c>
      <c r="S68" s="119" t="e">
        <f>IF(AND('Mapa final'!#REF!="Alta",'Mapa final'!#REF!="Mayor"),CONCATENATE("R18C",'Mapa final'!#REF!),"")</f>
        <v>#REF!</v>
      </c>
      <c r="T68" s="120" t="e">
        <f>IF(AND('Mapa final'!#REF!="Alta",'Mapa final'!#REF!="Mayor"),CONCATENATE("R18C",'Mapa final'!#REF!),"")</f>
        <v>#REF!</v>
      </c>
      <c r="U68" s="121" t="e">
        <f>IF(AND('Mapa final'!#REF!="Alta",'Mapa final'!#REF!="Mayor"),CONCATENATE("R18C",'Mapa final'!#REF!),"")</f>
        <v>#REF!</v>
      </c>
      <c r="V68" s="87" t="e">
        <f>IF(AND('Mapa final'!#REF!="Alta",'Mapa final'!#REF!="Catastrófico"),CONCATENATE("R18C",'Mapa final'!#REF!),"")</f>
        <v>#REF!</v>
      </c>
      <c r="W68" s="113" t="e">
        <f>IF(AND('Mapa final'!#REF!="Alta",'Mapa final'!#REF!="Catastrófico"),CONCATENATE("R18C",'Mapa final'!#REF!),"")</f>
        <v>#REF!</v>
      </c>
      <c r="X68" s="88" t="e">
        <f>IF(AND('Mapa final'!#REF!="Alta",'Mapa final'!#REF!="Catastrófico"),CONCATENATE("R18C",'Mapa final'!#REF!),"")</f>
        <v>#REF!</v>
      </c>
      <c r="Y68" s="36"/>
      <c r="Z68" s="167"/>
      <c r="AA68" s="168"/>
      <c r="AB68" s="168"/>
      <c r="AC68" s="168"/>
      <c r="AD68" s="168"/>
      <c r="AE68" s="169"/>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row>
    <row r="69" spans="1:61" ht="15" customHeight="1" x14ac:dyDescent="0.35">
      <c r="A69" s="36"/>
      <c r="B69" s="193"/>
      <c r="C69" s="194"/>
      <c r="D69" s="195"/>
      <c r="E69" s="177"/>
      <c r="F69" s="176"/>
      <c r="G69" s="176"/>
      <c r="H69" s="176"/>
      <c r="I69" s="176"/>
      <c r="J69" s="92" t="e">
        <f>IF(AND('Mapa final'!#REF!="Alta",'Mapa final'!#REF!="Leve"),CONCATENATE("R19C",'Mapa final'!#REF!),"")</f>
        <v>#REF!</v>
      </c>
      <c r="K69" s="114" t="e">
        <f>IF(AND('Mapa final'!#REF!="Alta",'Mapa final'!#REF!="Leve"),CONCATENATE("R19C",'Mapa final'!#REF!),"")</f>
        <v>#REF!</v>
      </c>
      <c r="L69" s="93" t="e">
        <f>IF(AND('Mapa final'!#REF!="Alta",'Mapa final'!#REF!="Leve"),CONCATENATE("R19C",'Mapa final'!#REF!),"")</f>
        <v>#REF!</v>
      </c>
      <c r="M69" s="92" t="e">
        <f>IF(AND('Mapa final'!#REF!="Alta",'Mapa final'!#REF!="Menor"),CONCATENATE("R19C",'Mapa final'!#REF!),"")</f>
        <v>#REF!</v>
      </c>
      <c r="N69" s="114" t="e">
        <f>IF(AND('Mapa final'!#REF!="Alta",'Mapa final'!#REF!="Menor"),CONCATENATE("R19C",'Mapa final'!#REF!),"")</f>
        <v>#REF!</v>
      </c>
      <c r="O69" s="93" t="e">
        <f>IF(AND('Mapa final'!#REF!="Alta",'Mapa final'!#REF!="Menor"),CONCATENATE("R19C",'Mapa final'!#REF!),"")</f>
        <v>#REF!</v>
      </c>
      <c r="P69" s="119" t="e">
        <f>IF(AND('Mapa final'!#REF!="Alta",'Mapa final'!#REF!="Moderado"),CONCATENATE("R19C",'Mapa final'!#REF!),"")</f>
        <v>#REF!</v>
      </c>
      <c r="Q69" s="120" t="e">
        <f>IF(AND('Mapa final'!#REF!="Alta",'Mapa final'!#REF!="Moderado"),CONCATENATE("R19C",'Mapa final'!#REF!),"")</f>
        <v>#REF!</v>
      </c>
      <c r="R69" s="121" t="e">
        <f>IF(AND('Mapa final'!#REF!="Alta",'Mapa final'!#REF!="Moderado"),CONCATENATE("R19C",'Mapa final'!#REF!),"")</f>
        <v>#REF!</v>
      </c>
      <c r="S69" s="119" t="e">
        <f>IF(AND('Mapa final'!#REF!="Alta",'Mapa final'!#REF!="Mayor"),CONCATENATE("R19C",'Mapa final'!#REF!),"")</f>
        <v>#REF!</v>
      </c>
      <c r="T69" s="120" t="e">
        <f>IF(AND('Mapa final'!#REF!="Alta",'Mapa final'!#REF!="Mayor"),CONCATENATE("R19C",'Mapa final'!#REF!),"")</f>
        <v>#REF!</v>
      </c>
      <c r="U69" s="121" t="e">
        <f>IF(AND('Mapa final'!#REF!="Alta",'Mapa final'!#REF!="Mayor"),CONCATENATE("R19C",'Mapa final'!#REF!),"")</f>
        <v>#REF!</v>
      </c>
      <c r="V69" s="87" t="e">
        <f>IF(AND('Mapa final'!#REF!="Alta",'Mapa final'!#REF!="Catastrófico"),CONCATENATE("R19C",'Mapa final'!#REF!),"")</f>
        <v>#REF!</v>
      </c>
      <c r="W69" s="113" t="e">
        <f>IF(AND('Mapa final'!#REF!="Alta",'Mapa final'!#REF!="Catastrófico"),CONCATENATE("R19C",'Mapa final'!#REF!),"")</f>
        <v>#REF!</v>
      </c>
      <c r="X69" s="88" t="e">
        <f>IF(AND('Mapa final'!#REF!="Alta",'Mapa final'!#REF!="Catastrófico"),CONCATENATE("R19C",'Mapa final'!#REF!),"")</f>
        <v>#REF!</v>
      </c>
      <c r="Y69" s="36"/>
      <c r="Z69" s="167"/>
      <c r="AA69" s="168"/>
      <c r="AB69" s="168"/>
      <c r="AC69" s="168"/>
      <c r="AD69" s="168"/>
      <c r="AE69" s="169"/>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row>
    <row r="70" spans="1:61" ht="15" customHeight="1" x14ac:dyDescent="0.35">
      <c r="A70" s="36"/>
      <c r="B70" s="193"/>
      <c r="C70" s="194"/>
      <c r="D70" s="195"/>
      <c r="E70" s="177"/>
      <c r="F70" s="176"/>
      <c r="G70" s="176"/>
      <c r="H70" s="176"/>
      <c r="I70" s="176"/>
      <c r="J70" s="92" t="e">
        <f>IF(AND('Mapa final'!#REF!="Alta",'Mapa final'!#REF!="Leve"),CONCATENATE("R20",'Mapa final'!#REF!),"")</f>
        <v>#REF!</v>
      </c>
      <c r="K70" s="114" t="e">
        <f>IF(AND('Mapa final'!#REF!="Alta",'Mapa final'!#REF!="Leve"),CONCATENATE("R20C",'Mapa final'!#REF!),"")</f>
        <v>#REF!</v>
      </c>
      <c r="L70" s="93" t="e">
        <f>IF(AND('Mapa final'!#REF!="Alta",'Mapa final'!#REF!="Leve"),CONCATENATE("R20C",'Mapa final'!#REF!),"")</f>
        <v>#REF!</v>
      </c>
      <c r="M70" s="92" t="e">
        <f>IF(AND('Mapa final'!#REF!="Alta",'Mapa final'!#REF!="Menor"),CONCATENATE("R20",'Mapa final'!#REF!),"")</f>
        <v>#REF!</v>
      </c>
      <c r="N70" s="114" t="e">
        <f>IF(AND('Mapa final'!#REF!="Alta",'Mapa final'!#REF!="Menor"),CONCATENATE("R20C",'Mapa final'!#REF!),"")</f>
        <v>#REF!</v>
      </c>
      <c r="O70" s="93" t="e">
        <f>IF(AND('Mapa final'!#REF!="Alta",'Mapa final'!#REF!="Menor"),CONCATENATE("R20C",'Mapa final'!#REF!),"")</f>
        <v>#REF!</v>
      </c>
      <c r="P70" s="119" t="e">
        <f>IF(AND('Mapa final'!#REF!="Alta",'Mapa final'!#REF!="Moderado"),CONCATENATE("R20",'Mapa final'!#REF!),"")</f>
        <v>#REF!</v>
      </c>
      <c r="Q70" s="120" t="e">
        <f>IF(AND('Mapa final'!#REF!="Alta",'Mapa final'!#REF!="Moderado"),CONCATENATE("R20C",'Mapa final'!#REF!),"")</f>
        <v>#REF!</v>
      </c>
      <c r="R70" s="121" t="e">
        <f>IF(AND('Mapa final'!#REF!="Alta",'Mapa final'!#REF!="Moderado"),CONCATENATE("R20C",'Mapa final'!#REF!),"")</f>
        <v>#REF!</v>
      </c>
      <c r="S70" s="119" t="e">
        <f>IF(AND('Mapa final'!#REF!="Alta",'Mapa final'!#REF!="Mayor"),CONCATENATE("R20",'Mapa final'!#REF!),"")</f>
        <v>#REF!</v>
      </c>
      <c r="T70" s="120" t="e">
        <f>IF(AND('Mapa final'!#REF!="Alta",'Mapa final'!#REF!="Mayor"),CONCATENATE("R20C",'Mapa final'!#REF!),"")</f>
        <v>#REF!</v>
      </c>
      <c r="U70" s="121" t="e">
        <f>IF(AND('Mapa final'!#REF!="Alta",'Mapa final'!#REF!="Mayor"),CONCATENATE("R20C",'Mapa final'!#REF!),"")</f>
        <v>#REF!</v>
      </c>
      <c r="V70" s="87" t="e">
        <f>IF(AND('Mapa final'!#REF!="Alta",'Mapa final'!#REF!="Catastrófico"),CONCATENATE("R20",'Mapa final'!#REF!),"")</f>
        <v>#REF!</v>
      </c>
      <c r="W70" s="113" t="e">
        <f>IF(AND('Mapa final'!#REF!="Alta",'Mapa final'!#REF!="Catastrófico"),CONCATENATE("R20C",'Mapa final'!#REF!),"")</f>
        <v>#REF!</v>
      </c>
      <c r="X70" s="88" t="e">
        <f>IF(AND('Mapa final'!#REF!="Alta",'Mapa final'!#REF!="Catastrófico"),CONCATENATE("R20C",'Mapa final'!#REF!),"")</f>
        <v>#REF!</v>
      </c>
      <c r="Y70" s="36"/>
      <c r="Z70" s="167"/>
      <c r="AA70" s="168"/>
      <c r="AB70" s="168"/>
      <c r="AC70" s="168"/>
      <c r="AD70" s="168"/>
      <c r="AE70" s="169"/>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row>
    <row r="71" spans="1:61" ht="15" customHeight="1" x14ac:dyDescent="0.35">
      <c r="A71" s="36"/>
      <c r="B71" s="193"/>
      <c r="C71" s="194"/>
      <c r="D71" s="195"/>
      <c r="E71" s="177"/>
      <c r="F71" s="176"/>
      <c r="G71" s="176"/>
      <c r="H71" s="176"/>
      <c r="I71" s="176"/>
      <c r="J71" s="92" t="e">
        <f>IF(AND('Mapa final'!#REF!="Alta",'Mapa final'!#REF!="Leve"),CONCATENATE("R21C",'Mapa final'!#REF!),"")</f>
        <v>#REF!</v>
      </c>
      <c r="K71" s="114" t="e">
        <f>IF(AND('Mapa final'!#REF!="Alta",'Mapa final'!#REF!="Leve"),CONCATENATE("R21C",'Mapa final'!#REF!),"")</f>
        <v>#REF!</v>
      </c>
      <c r="L71" s="93" t="e">
        <f>IF(AND('Mapa final'!#REF!="Alta",'Mapa final'!#REF!="Leve"),CONCATENATE("R21C",'Mapa final'!#REF!),"")</f>
        <v>#REF!</v>
      </c>
      <c r="M71" s="92" t="e">
        <f>IF(AND('Mapa final'!#REF!="Alta",'Mapa final'!#REF!="Menor"),CONCATENATE("R21C",'Mapa final'!#REF!),"")</f>
        <v>#REF!</v>
      </c>
      <c r="N71" s="114" t="e">
        <f>IF(AND('Mapa final'!#REF!="Alta",'Mapa final'!#REF!="Menor"),CONCATENATE("R21C",'Mapa final'!#REF!),"")</f>
        <v>#REF!</v>
      </c>
      <c r="O71" s="93" t="e">
        <f>IF(AND('Mapa final'!#REF!="Alta",'Mapa final'!#REF!="Menor"),CONCATENATE("R21C",'Mapa final'!#REF!),"")</f>
        <v>#REF!</v>
      </c>
      <c r="P71" s="119" t="e">
        <f>IF(AND('Mapa final'!#REF!="Alta",'Mapa final'!#REF!="Moderado"),CONCATENATE("R21C",'Mapa final'!#REF!),"")</f>
        <v>#REF!</v>
      </c>
      <c r="Q71" s="120" t="e">
        <f>IF(AND('Mapa final'!#REF!="Alta",'Mapa final'!#REF!="Moderado"),CONCATENATE("R21C",'Mapa final'!#REF!),"")</f>
        <v>#REF!</v>
      </c>
      <c r="R71" s="121" t="e">
        <f>IF(AND('Mapa final'!#REF!="Alta",'Mapa final'!#REF!="Moderado"),CONCATENATE("R21C",'Mapa final'!#REF!),"")</f>
        <v>#REF!</v>
      </c>
      <c r="S71" s="119" t="e">
        <f>IF(AND('Mapa final'!#REF!="Alta",'Mapa final'!#REF!="Mayor"),CONCATENATE("R21C",'Mapa final'!#REF!),"")</f>
        <v>#REF!</v>
      </c>
      <c r="T71" s="120" t="e">
        <f>IF(AND('Mapa final'!#REF!="Alta",'Mapa final'!#REF!="Mayor"),CONCATENATE("R21C",'Mapa final'!#REF!),"")</f>
        <v>#REF!</v>
      </c>
      <c r="U71" s="121" t="e">
        <f>IF(AND('Mapa final'!#REF!="Alta",'Mapa final'!#REF!="Mayor"),CONCATENATE("R21C",'Mapa final'!#REF!),"")</f>
        <v>#REF!</v>
      </c>
      <c r="V71" s="87" t="e">
        <f>IF(AND('Mapa final'!#REF!="Alta",'Mapa final'!#REF!="Catastrófico"),CONCATENATE("R21C",'Mapa final'!#REF!),"")</f>
        <v>#REF!</v>
      </c>
      <c r="W71" s="113" t="e">
        <f>IF(AND('Mapa final'!#REF!="Alta",'Mapa final'!#REF!="Catastrófico"),CONCATENATE("R21C",'Mapa final'!#REF!),"")</f>
        <v>#REF!</v>
      </c>
      <c r="X71" s="88" t="e">
        <f>IF(AND('Mapa final'!#REF!="Alta",'Mapa final'!#REF!="Catastrófico"),CONCATENATE("R21C",'Mapa final'!#REF!),"")</f>
        <v>#REF!</v>
      </c>
      <c r="Y71" s="36"/>
      <c r="Z71" s="167"/>
      <c r="AA71" s="168"/>
      <c r="AB71" s="168"/>
      <c r="AC71" s="168"/>
      <c r="AD71" s="168"/>
      <c r="AE71" s="169"/>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row>
    <row r="72" spans="1:61" ht="15" customHeight="1" x14ac:dyDescent="0.35">
      <c r="A72" s="36"/>
      <c r="B72" s="193"/>
      <c r="C72" s="194"/>
      <c r="D72" s="195"/>
      <c r="E72" s="177"/>
      <c r="F72" s="176"/>
      <c r="G72" s="176"/>
      <c r="H72" s="176"/>
      <c r="I72" s="176"/>
      <c r="J72" s="92" t="e">
        <f>IF(AND('Mapa final'!#REF!="Alta",'Mapa final'!#REF!="Leve"),CONCATENATE("R22C",'Mapa final'!#REF!),"")</f>
        <v>#REF!</v>
      </c>
      <c r="K72" s="114" t="e">
        <f>IF(AND('Mapa final'!#REF!="Alta",'Mapa final'!#REF!="Leve"),CONCATENATE("R22C",'Mapa final'!#REF!),"")</f>
        <v>#REF!</v>
      </c>
      <c r="L72" s="93" t="e">
        <f>IF(AND('Mapa final'!#REF!="Alta",'Mapa final'!#REF!="Leve"),CONCATENATE("R2C",'Mapa final'!#REF!),"")</f>
        <v>#REF!</v>
      </c>
      <c r="M72" s="92" t="e">
        <f>IF(AND('Mapa final'!#REF!="Alta",'Mapa final'!#REF!="Menor"),CONCATENATE("R22C",'Mapa final'!#REF!),"")</f>
        <v>#REF!</v>
      </c>
      <c r="N72" s="114" t="e">
        <f>IF(AND('Mapa final'!#REF!="Alta",'Mapa final'!#REF!="Menor"),CONCATENATE("R22C",'Mapa final'!#REF!),"")</f>
        <v>#REF!</v>
      </c>
      <c r="O72" s="93" t="e">
        <f>IF(AND('Mapa final'!#REF!="Alta",'Mapa final'!#REF!="Menor"),CONCATENATE("R2C",'Mapa final'!#REF!),"")</f>
        <v>#REF!</v>
      </c>
      <c r="P72" s="119" t="e">
        <f>IF(AND('Mapa final'!#REF!="Alta",'Mapa final'!#REF!="Moderado"),CONCATENATE("R22C",'Mapa final'!#REF!),"")</f>
        <v>#REF!</v>
      </c>
      <c r="Q72" s="120" t="e">
        <f>IF(AND('Mapa final'!#REF!="Alta",'Mapa final'!#REF!="Moderado"),CONCATENATE("R22C",'Mapa final'!#REF!),"")</f>
        <v>#REF!</v>
      </c>
      <c r="R72" s="121" t="e">
        <f>IF(AND('Mapa final'!#REF!="Alta",'Mapa final'!#REF!="Moderado"),CONCATENATE("R2C",'Mapa final'!#REF!),"")</f>
        <v>#REF!</v>
      </c>
      <c r="S72" s="119" t="e">
        <f>IF(AND('Mapa final'!#REF!="Alta",'Mapa final'!#REF!="Mayor"),CONCATENATE("R22C",'Mapa final'!#REF!),"")</f>
        <v>#REF!</v>
      </c>
      <c r="T72" s="120" t="e">
        <f>IF(AND('Mapa final'!#REF!="Alta",'Mapa final'!#REF!="Mayor"),CONCATENATE("R22C",'Mapa final'!#REF!),"")</f>
        <v>#REF!</v>
      </c>
      <c r="U72" s="121" t="e">
        <f>IF(AND('Mapa final'!#REF!="Alta",'Mapa final'!#REF!="Mayor"),CONCATENATE("R2C",'Mapa final'!#REF!),"")</f>
        <v>#REF!</v>
      </c>
      <c r="V72" s="87" t="e">
        <f>IF(AND('Mapa final'!#REF!="Alta",'Mapa final'!#REF!="Catastrófico"),CONCATENATE("R22C",'Mapa final'!#REF!),"")</f>
        <v>#REF!</v>
      </c>
      <c r="W72" s="113" t="e">
        <f>IF(AND('Mapa final'!#REF!="Alta",'Mapa final'!#REF!="Catastrófico"),CONCATENATE("R22C",'Mapa final'!#REF!),"")</f>
        <v>#REF!</v>
      </c>
      <c r="X72" s="88" t="e">
        <f>IF(AND('Mapa final'!#REF!="Alta",'Mapa final'!#REF!="Catastrófico"),CONCATENATE("R2C",'Mapa final'!#REF!),"")</f>
        <v>#REF!</v>
      </c>
      <c r="Y72" s="36"/>
      <c r="Z72" s="167"/>
      <c r="AA72" s="168"/>
      <c r="AB72" s="168"/>
      <c r="AC72" s="168"/>
      <c r="AD72" s="168"/>
      <c r="AE72" s="169"/>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row>
    <row r="73" spans="1:61" ht="15" customHeight="1" x14ac:dyDescent="0.35">
      <c r="A73" s="36"/>
      <c r="B73" s="193"/>
      <c r="C73" s="194"/>
      <c r="D73" s="195"/>
      <c r="E73" s="177"/>
      <c r="F73" s="176"/>
      <c r="G73" s="176"/>
      <c r="H73" s="176"/>
      <c r="I73" s="176"/>
      <c r="J73" s="92" t="e">
        <f>IF(AND('Mapa final'!#REF!="Alta",'Mapa final'!#REF!="Leve"),CONCATENATE("R23C",'Mapa final'!#REF!),"")</f>
        <v>#REF!</v>
      </c>
      <c r="K73" s="114" t="e">
        <f>IF(AND('Mapa final'!#REF!="Alta",'Mapa final'!#REF!="Leve"),CONCATENATE("R23C",'Mapa final'!#REF!),"")</f>
        <v>#REF!</v>
      </c>
      <c r="L73" s="93" t="e">
        <f>IF(AND('Mapa final'!#REF!="Alta",'Mapa final'!#REF!="Leve"),CONCATENATE("R23C",'Mapa final'!#REF!),"")</f>
        <v>#REF!</v>
      </c>
      <c r="M73" s="92" t="e">
        <f>IF(AND('Mapa final'!#REF!="Alta",'Mapa final'!#REF!="Menor"),CONCATENATE("R23C",'Mapa final'!#REF!),"")</f>
        <v>#REF!</v>
      </c>
      <c r="N73" s="114" t="e">
        <f>IF(AND('Mapa final'!#REF!="Alta",'Mapa final'!#REF!="Menor"),CONCATENATE("R23C",'Mapa final'!#REF!),"")</f>
        <v>#REF!</v>
      </c>
      <c r="O73" s="93" t="e">
        <f>IF(AND('Mapa final'!#REF!="Alta",'Mapa final'!#REF!="Menor"),CONCATENATE("R23C",'Mapa final'!#REF!),"")</f>
        <v>#REF!</v>
      </c>
      <c r="P73" s="119" t="e">
        <f>IF(AND('Mapa final'!#REF!="Alta",'Mapa final'!#REF!="Moderado"),CONCATENATE("R23C",'Mapa final'!#REF!),"")</f>
        <v>#REF!</v>
      </c>
      <c r="Q73" s="120" t="e">
        <f>IF(AND('Mapa final'!#REF!="Alta",'Mapa final'!#REF!="Moderado"),CONCATENATE("R23C",'Mapa final'!#REF!),"")</f>
        <v>#REF!</v>
      </c>
      <c r="R73" s="121" t="e">
        <f>IF(AND('Mapa final'!#REF!="Alta",'Mapa final'!#REF!="Moderado"),CONCATENATE("R23C",'Mapa final'!#REF!),"")</f>
        <v>#REF!</v>
      </c>
      <c r="S73" s="119" t="e">
        <f>IF(AND('Mapa final'!#REF!="Alta",'Mapa final'!#REF!="Mayor"),CONCATENATE("R23C",'Mapa final'!#REF!),"")</f>
        <v>#REF!</v>
      </c>
      <c r="T73" s="120" t="e">
        <f>IF(AND('Mapa final'!#REF!="Alta",'Mapa final'!#REF!="Mayor"),CONCATENATE("R23C",'Mapa final'!#REF!),"")</f>
        <v>#REF!</v>
      </c>
      <c r="U73" s="121" t="e">
        <f>IF(AND('Mapa final'!#REF!="Alta",'Mapa final'!#REF!="Mayor"),CONCATENATE("R23C",'Mapa final'!#REF!),"")</f>
        <v>#REF!</v>
      </c>
      <c r="V73" s="87" t="e">
        <f>IF(AND('Mapa final'!#REF!="Alta",'Mapa final'!#REF!="Catastrófico"),CONCATENATE("R23C",'Mapa final'!#REF!),"")</f>
        <v>#REF!</v>
      </c>
      <c r="W73" s="113" t="e">
        <f>IF(AND('Mapa final'!#REF!="Alta",'Mapa final'!#REF!="Catastrófico"),CONCATENATE("R23C",'Mapa final'!#REF!),"")</f>
        <v>#REF!</v>
      </c>
      <c r="X73" s="88" t="e">
        <f>IF(AND('Mapa final'!#REF!="Alta",'Mapa final'!#REF!="Catastrófico"),CONCATENATE("R23C",'Mapa final'!#REF!),"")</f>
        <v>#REF!</v>
      </c>
      <c r="Y73" s="36"/>
      <c r="Z73" s="167"/>
      <c r="AA73" s="168"/>
      <c r="AB73" s="168"/>
      <c r="AC73" s="168"/>
      <c r="AD73" s="168"/>
      <c r="AE73" s="169"/>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row>
    <row r="74" spans="1:61" ht="15" customHeight="1" x14ac:dyDescent="0.35">
      <c r="A74" s="36"/>
      <c r="B74" s="193"/>
      <c r="C74" s="194"/>
      <c r="D74" s="195"/>
      <c r="E74" s="177"/>
      <c r="F74" s="176"/>
      <c r="G74" s="176"/>
      <c r="H74" s="176"/>
      <c r="I74" s="176"/>
      <c r="J74" s="92" t="e">
        <f>IF(AND('Mapa final'!#REF!="Alta",'Mapa final'!#REF!="Leve"),CONCATENATE("R24C",'Mapa final'!#REF!),"")</f>
        <v>#REF!</v>
      </c>
      <c r="K74" s="114" t="e">
        <f>IF(AND('Mapa final'!#REF!="Alta",'Mapa final'!#REF!="Leve"),CONCATENATE("R24C",'Mapa final'!#REF!),"")</f>
        <v>#REF!</v>
      </c>
      <c r="L74" s="93" t="e">
        <f>IF(AND('Mapa final'!#REF!="Alta",'Mapa final'!#REF!="Leve"),CONCATENATE("R24C",'Mapa final'!#REF!),"")</f>
        <v>#REF!</v>
      </c>
      <c r="M74" s="92" t="e">
        <f>IF(AND('Mapa final'!#REF!="Alta",'Mapa final'!#REF!="Menor"),CONCATENATE("R24C",'Mapa final'!#REF!),"")</f>
        <v>#REF!</v>
      </c>
      <c r="N74" s="114" t="e">
        <f>IF(AND('Mapa final'!#REF!="Alta",'Mapa final'!#REF!="Menor"),CONCATENATE("R24C",'Mapa final'!#REF!),"")</f>
        <v>#REF!</v>
      </c>
      <c r="O74" s="93" t="e">
        <f>IF(AND('Mapa final'!#REF!="Alta",'Mapa final'!#REF!="Menor"),CONCATENATE("R24C",'Mapa final'!#REF!),"")</f>
        <v>#REF!</v>
      </c>
      <c r="P74" s="119" t="e">
        <f>IF(AND('Mapa final'!#REF!="Alta",'Mapa final'!#REF!="Moderado"),CONCATENATE("R24C",'Mapa final'!#REF!),"")</f>
        <v>#REF!</v>
      </c>
      <c r="Q74" s="120" t="e">
        <f>IF(AND('Mapa final'!#REF!="Alta",'Mapa final'!#REF!="Moderado"),CONCATENATE("R24C",'Mapa final'!#REF!),"")</f>
        <v>#REF!</v>
      </c>
      <c r="R74" s="121" t="e">
        <f>IF(AND('Mapa final'!#REF!="Alta",'Mapa final'!#REF!="Moderado"),CONCATENATE("R24C",'Mapa final'!#REF!),"")</f>
        <v>#REF!</v>
      </c>
      <c r="S74" s="119" t="e">
        <f>IF(AND('Mapa final'!#REF!="Alta",'Mapa final'!#REF!="Mayor"),CONCATENATE("R24C",'Mapa final'!#REF!),"")</f>
        <v>#REF!</v>
      </c>
      <c r="T74" s="120" t="e">
        <f>IF(AND('Mapa final'!#REF!="Alta",'Mapa final'!#REF!="Mayor"),CONCATENATE("R24C",'Mapa final'!#REF!),"")</f>
        <v>#REF!</v>
      </c>
      <c r="U74" s="121" t="e">
        <f>IF(AND('Mapa final'!#REF!="Alta",'Mapa final'!#REF!="Mayor"),CONCATENATE("R24C",'Mapa final'!#REF!),"")</f>
        <v>#REF!</v>
      </c>
      <c r="V74" s="87" t="e">
        <f>IF(AND('Mapa final'!#REF!="Alta",'Mapa final'!#REF!="Catastrófico"),CONCATENATE("R24C",'Mapa final'!#REF!),"")</f>
        <v>#REF!</v>
      </c>
      <c r="W74" s="113" t="e">
        <f>IF(AND('Mapa final'!#REF!="Alta",'Mapa final'!#REF!="Catastrófico"),CONCATENATE("R24C",'Mapa final'!#REF!),"")</f>
        <v>#REF!</v>
      </c>
      <c r="X74" s="88" t="e">
        <f>IF(AND('Mapa final'!#REF!="Alta",'Mapa final'!#REF!="Catastrófico"),CONCATENATE("R24C",'Mapa final'!#REF!),"")</f>
        <v>#REF!</v>
      </c>
      <c r="Y74" s="36"/>
      <c r="Z74" s="167"/>
      <c r="AA74" s="168"/>
      <c r="AB74" s="168"/>
      <c r="AC74" s="168"/>
      <c r="AD74" s="168"/>
      <c r="AE74" s="169"/>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row>
    <row r="75" spans="1:61" ht="15" customHeight="1" x14ac:dyDescent="0.35">
      <c r="A75" s="36"/>
      <c r="B75" s="193"/>
      <c r="C75" s="194"/>
      <c r="D75" s="195"/>
      <c r="E75" s="177"/>
      <c r="F75" s="176"/>
      <c r="G75" s="176"/>
      <c r="H75" s="176"/>
      <c r="I75" s="176"/>
      <c r="J75" s="92" t="e">
        <f>IF(AND('Mapa final'!#REF!="Alta",'Mapa final'!#REF!="Leve"),CONCATENATE("R25C",'Mapa final'!#REF!),"")</f>
        <v>#REF!</v>
      </c>
      <c r="K75" s="114" t="e">
        <f>IF(AND('Mapa final'!#REF!="Alta",'Mapa final'!#REF!="Leve"),CONCATENATE("R25C",'Mapa final'!#REF!),"")</f>
        <v>#REF!</v>
      </c>
      <c r="L75" s="93" t="e">
        <f>IF(AND('Mapa final'!#REF!="Alta",'Mapa final'!#REF!="Leve"),CONCATENATE("R25C",'Mapa final'!#REF!),"")</f>
        <v>#REF!</v>
      </c>
      <c r="M75" s="92" t="e">
        <f>IF(AND('Mapa final'!#REF!="Alta",'Mapa final'!#REF!="Menor"),CONCATENATE("R25C",'Mapa final'!#REF!),"")</f>
        <v>#REF!</v>
      </c>
      <c r="N75" s="114" t="e">
        <f>IF(AND('Mapa final'!#REF!="Alta",'Mapa final'!#REF!="Menor"),CONCATENATE("R25C",'Mapa final'!#REF!),"")</f>
        <v>#REF!</v>
      </c>
      <c r="O75" s="93" t="e">
        <f>IF(AND('Mapa final'!#REF!="Alta",'Mapa final'!#REF!="Menor"),CONCATENATE("R25C",'Mapa final'!#REF!),"")</f>
        <v>#REF!</v>
      </c>
      <c r="P75" s="119" t="e">
        <f>IF(AND('Mapa final'!#REF!="Alta",'Mapa final'!#REF!="Moderado"),CONCATENATE("R25C",'Mapa final'!#REF!),"")</f>
        <v>#REF!</v>
      </c>
      <c r="Q75" s="120" t="e">
        <f>IF(AND('Mapa final'!#REF!="Alta",'Mapa final'!#REF!="Moderado"),CONCATENATE("R25C",'Mapa final'!#REF!),"")</f>
        <v>#REF!</v>
      </c>
      <c r="R75" s="121" t="e">
        <f>IF(AND('Mapa final'!#REF!="Alta",'Mapa final'!#REF!="Moderado"),CONCATENATE("R25C",'Mapa final'!#REF!),"")</f>
        <v>#REF!</v>
      </c>
      <c r="S75" s="119" t="e">
        <f>IF(AND('Mapa final'!#REF!="Alta",'Mapa final'!#REF!="Mayor"),CONCATENATE("R25C",'Mapa final'!#REF!),"")</f>
        <v>#REF!</v>
      </c>
      <c r="T75" s="120" t="e">
        <f>IF(AND('Mapa final'!#REF!="Alta",'Mapa final'!#REF!="Mayor"),CONCATENATE("R25C",'Mapa final'!#REF!),"")</f>
        <v>#REF!</v>
      </c>
      <c r="U75" s="121" t="e">
        <f>IF(AND('Mapa final'!#REF!="Alta",'Mapa final'!#REF!="Mayor"),CONCATENATE("R25C",'Mapa final'!#REF!),"")</f>
        <v>#REF!</v>
      </c>
      <c r="V75" s="87" t="e">
        <f>IF(AND('Mapa final'!#REF!="Alta",'Mapa final'!#REF!="Catastrófico"),CONCATENATE("R25C",'Mapa final'!#REF!),"")</f>
        <v>#REF!</v>
      </c>
      <c r="W75" s="113" t="e">
        <f>IF(AND('Mapa final'!#REF!="Alta",'Mapa final'!#REF!="Catastrófico"),CONCATENATE("R25C",'Mapa final'!#REF!),"")</f>
        <v>#REF!</v>
      </c>
      <c r="X75" s="88" t="e">
        <f>IF(AND('Mapa final'!#REF!="Alta",'Mapa final'!#REF!="Catastrófico"),CONCATENATE("R25C",'Mapa final'!#REF!),"")</f>
        <v>#REF!</v>
      </c>
      <c r="Y75" s="36"/>
      <c r="Z75" s="167"/>
      <c r="AA75" s="168"/>
      <c r="AB75" s="168"/>
      <c r="AC75" s="168"/>
      <c r="AD75" s="168"/>
      <c r="AE75" s="169"/>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row>
    <row r="76" spans="1:61" ht="15" customHeight="1" x14ac:dyDescent="0.35">
      <c r="A76" s="36"/>
      <c r="B76" s="193"/>
      <c r="C76" s="194"/>
      <c r="D76" s="195"/>
      <c r="E76" s="177"/>
      <c r="F76" s="176"/>
      <c r="G76" s="176"/>
      <c r="H76" s="176"/>
      <c r="I76" s="176"/>
      <c r="J76" s="92" t="e">
        <f>IF(AND('Mapa final'!#REF!="Alta",'Mapa final'!#REF!="Leve"),CONCATENATE("R26C",'Mapa final'!#REF!),"")</f>
        <v>#REF!</v>
      </c>
      <c r="K76" s="114" t="e">
        <f>IF(AND('Mapa final'!#REF!="Alta",'Mapa final'!#REF!="Leve"),CONCATENATE("R26C",'Mapa final'!#REF!),"")</f>
        <v>#REF!</v>
      </c>
      <c r="L76" s="93" t="e">
        <f>IF(AND('Mapa final'!#REF!="Alta",'Mapa final'!#REF!="Leve"),CONCATENATE("R26C",'Mapa final'!#REF!),"")</f>
        <v>#REF!</v>
      </c>
      <c r="M76" s="92" t="e">
        <f>IF(AND('Mapa final'!#REF!="Alta",'Mapa final'!#REF!="Menor"),CONCATENATE("R26C",'Mapa final'!#REF!),"")</f>
        <v>#REF!</v>
      </c>
      <c r="N76" s="114" t="e">
        <f>IF(AND('Mapa final'!#REF!="Alta",'Mapa final'!#REF!="Menor"),CONCATENATE("R26C",'Mapa final'!#REF!),"")</f>
        <v>#REF!</v>
      </c>
      <c r="O76" s="93" t="e">
        <f>IF(AND('Mapa final'!#REF!="Alta",'Mapa final'!#REF!="Menor"),CONCATENATE("R26C",'Mapa final'!#REF!),"")</f>
        <v>#REF!</v>
      </c>
      <c r="P76" s="119" t="e">
        <f>IF(AND('Mapa final'!#REF!="Alta",'Mapa final'!#REF!="Moderado"),CONCATENATE("R26C",'Mapa final'!#REF!),"")</f>
        <v>#REF!</v>
      </c>
      <c r="Q76" s="120" t="e">
        <f>IF(AND('Mapa final'!#REF!="Alta",'Mapa final'!#REF!="Moderado"),CONCATENATE("R26C",'Mapa final'!#REF!),"")</f>
        <v>#REF!</v>
      </c>
      <c r="R76" s="121" t="e">
        <f>IF(AND('Mapa final'!#REF!="Alta",'Mapa final'!#REF!="Moderado"),CONCATENATE("R26C",'Mapa final'!#REF!),"")</f>
        <v>#REF!</v>
      </c>
      <c r="S76" s="119" t="e">
        <f>IF(AND('Mapa final'!#REF!="Alta",'Mapa final'!#REF!="Mayor"),CONCATENATE("R26C",'Mapa final'!#REF!),"")</f>
        <v>#REF!</v>
      </c>
      <c r="T76" s="120" t="e">
        <f>IF(AND('Mapa final'!#REF!="Alta",'Mapa final'!#REF!="Mayor"),CONCATENATE("R26C",'Mapa final'!#REF!),"")</f>
        <v>#REF!</v>
      </c>
      <c r="U76" s="121" t="e">
        <f>IF(AND('Mapa final'!#REF!="Alta",'Mapa final'!#REF!="Mayor"),CONCATENATE("R26C",'Mapa final'!#REF!),"")</f>
        <v>#REF!</v>
      </c>
      <c r="V76" s="87" t="e">
        <f>IF(AND('Mapa final'!#REF!="Alta",'Mapa final'!#REF!="Catastrófico"),CONCATENATE("R26C",'Mapa final'!#REF!),"")</f>
        <v>#REF!</v>
      </c>
      <c r="W76" s="113" t="e">
        <f>IF(AND('Mapa final'!#REF!="Alta",'Mapa final'!#REF!="Catastrófico"),CONCATENATE("R26C",'Mapa final'!#REF!),"")</f>
        <v>#REF!</v>
      </c>
      <c r="X76" s="88" t="e">
        <f>IF(AND('Mapa final'!#REF!="Alta",'Mapa final'!#REF!="Catastrófico"),CONCATENATE("R26C",'Mapa final'!#REF!),"")</f>
        <v>#REF!</v>
      </c>
      <c r="Y76" s="36"/>
      <c r="Z76" s="167"/>
      <c r="AA76" s="168"/>
      <c r="AB76" s="168"/>
      <c r="AC76" s="168"/>
      <c r="AD76" s="168"/>
      <c r="AE76" s="169"/>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row>
    <row r="77" spans="1:61" ht="15" customHeight="1" x14ac:dyDescent="0.35">
      <c r="A77" s="36"/>
      <c r="B77" s="193"/>
      <c r="C77" s="194"/>
      <c r="D77" s="195"/>
      <c r="E77" s="177"/>
      <c r="F77" s="176"/>
      <c r="G77" s="176"/>
      <c r="H77" s="176"/>
      <c r="I77" s="176"/>
      <c r="J77" s="92" t="e">
        <f>IF(AND('Mapa final'!#REF!="Alta",'Mapa final'!#REF!="Leve"),CONCATENATE("R27C",'Mapa final'!#REF!),"")</f>
        <v>#REF!</v>
      </c>
      <c r="K77" s="114" t="e">
        <f>IF(AND('Mapa final'!#REF!="Alta",'Mapa final'!#REF!="Leve"),CONCATENATE("R27C",'Mapa final'!#REF!),"")</f>
        <v>#REF!</v>
      </c>
      <c r="L77" s="93" t="e">
        <f>IF(AND('Mapa final'!#REF!="Alta",'Mapa final'!#REF!="Leve"),CONCATENATE("R27C",'Mapa final'!#REF!),"")</f>
        <v>#REF!</v>
      </c>
      <c r="M77" s="92" t="e">
        <f>IF(AND('Mapa final'!#REF!="Alta",'Mapa final'!#REF!="Menor"),CONCATENATE("R27C",'Mapa final'!#REF!),"")</f>
        <v>#REF!</v>
      </c>
      <c r="N77" s="114" t="e">
        <f>IF(AND('Mapa final'!#REF!="Alta",'Mapa final'!#REF!="Menor"),CONCATENATE("R27C",'Mapa final'!#REF!),"")</f>
        <v>#REF!</v>
      </c>
      <c r="O77" s="93" t="e">
        <f>IF(AND('Mapa final'!#REF!="Alta",'Mapa final'!#REF!="Menor"),CONCATENATE("R27C",'Mapa final'!#REF!),"")</f>
        <v>#REF!</v>
      </c>
      <c r="P77" s="119" t="e">
        <f>IF(AND('Mapa final'!#REF!="Alta",'Mapa final'!#REF!="Moderado"),CONCATENATE("R27C",'Mapa final'!#REF!),"")</f>
        <v>#REF!</v>
      </c>
      <c r="Q77" s="120" t="e">
        <f>IF(AND('Mapa final'!#REF!="Alta",'Mapa final'!#REF!="Moderado"),CONCATENATE("R27C",'Mapa final'!#REF!),"")</f>
        <v>#REF!</v>
      </c>
      <c r="R77" s="121" t="e">
        <f>IF(AND('Mapa final'!#REF!="Alta",'Mapa final'!#REF!="Moderado"),CONCATENATE("R27C",'Mapa final'!#REF!),"")</f>
        <v>#REF!</v>
      </c>
      <c r="S77" s="119" t="e">
        <f>IF(AND('Mapa final'!#REF!="Alta",'Mapa final'!#REF!="Mayor"),CONCATENATE("R27C",'Mapa final'!#REF!),"")</f>
        <v>#REF!</v>
      </c>
      <c r="T77" s="120" t="e">
        <f>IF(AND('Mapa final'!#REF!="Alta",'Mapa final'!#REF!="Mayor"),CONCATENATE("R27C",'Mapa final'!#REF!),"")</f>
        <v>#REF!</v>
      </c>
      <c r="U77" s="121" t="e">
        <f>IF(AND('Mapa final'!#REF!="Alta",'Mapa final'!#REF!="Mayor"),CONCATENATE("R27C",'Mapa final'!#REF!),"")</f>
        <v>#REF!</v>
      </c>
      <c r="V77" s="87" t="e">
        <f>IF(AND('Mapa final'!#REF!="Alta",'Mapa final'!#REF!="Catastrófico"),CONCATENATE("R27C",'Mapa final'!#REF!),"")</f>
        <v>#REF!</v>
      </c>
      <c r="W77" s="113" t="e">
        <f>IF(AND('Mapa final'!#REF!="Alta",'Mapa final'!#REF!="Catastrófico"),CONCATENATE("R27C",'Mapa final'!#REF!),"")</f>
        <v>#REF!</v>
      </c>
      <c r="X77" s="88" t="e">
        <f>IF(AND('Mapa final'!#REF!="Alta",'Mapa final'!#REF!="Catastrófico"),CONCATENATE("R27C",'Mapa final'!#REF!),"")</f>
        <v>#REF!</v>
      </c>
      <c r="Y77" s="36"/>
      <c r="Z77" s="167"/>
      <c r="AA77" s="168"/>
      <c r="AB77" s="168"/>
      <c r="AC77" s="168"/>
      <c r="AD77" s="168"/>
      <c r="AE77" s="169"/>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row>
    <row r="78" spans="1:61" ht="15" customHeight="1" x14ac:dyDescent="0.35">
      <c r="A78" s="36"/>
      <c r="B78" s="193"/>
      <c r="C78" s="194"/>
      <c r="D78" s="195"/>
      <c r="E78" s="177"/>
      <c r="F78" s="176"/>
      <c r="G78" s="176"/>
      <c r="H78" s="176"/>
      <c r="I78" s="176"/>
      <c r="J78" s="92" t="e">
        <f>IF(AND('Mapa final'!#REF!="Alta",'Mapa final'!#REF!="Leve"),CONCATENATE("R28C",'Mapa final'!#REF!),"")</f>
        <v>#REF!</v>
      </c>
      <c r="K78" s="114" t="e">
        <f>IF(AND('Mapa final'!#REF!="Alta",'Mapa final'!#REF!="Leve"),CONCATENATE("R28C",'Mapa final'!#REF!),"")</f>
        <v>#REF!</v>
      </c>
      <c r="L78" s="93" t="e">
        <f>IF(AND('Mapa final'!#REF!="Alta",'Mapa final'!#REF!="Leve"),CONCATENATE("R28C",'Mapa final'!#REF!),"")</f>
        <v>#REF!</v>
      </c>
      <c r="M78" s="92" t="e">
        <f>IF(AND('Mapa final'!#REF!="Alta",'Mapa final'!#REF!="Menor"),CONCATENATE("R28C",'Mapa final'!#REF!),"")</f>
        <v>#REF!</v>
      </c>
      <c r="N78" s="114" t="e">
        <f>IF(AND('Mapa final'!#REF!="Alta",'Mapa final'!#REF!="Menor"),CONCATENATE("R28C",'Mapa final'!#REF!),"")</f>
        <v>#REF!</v>
      </c>
      <c r="O78" s="93" t="e">
        <f>IF(AND('Mapa final'!#REF!="Alta",'Mapa final'!#REF!="Menor"),CONCATENATE("R28C",'Mapa final'!#REF!),"")</f>
        <v>#REF!</v>
      </c>
      <c r="P78" s="119" t="e">
        <f>IF(AND('Mapa final'!#REF!="Alta",'Mapa final'!#REF!="Moderado"),CONCATENATE("R28C",'Mapa final'!#REF!),"")</f>
        <v>#REF!</v>
      </c>
      <c r="Q78" s="120" t="e">
        <f>IF(AND('Mapa final'!#REF!="Alta",'Mapa final'!#REF!="Moderado"),CONCATENATE("R28C",'Mapa final'!#REF!),"")</f>
        <v>#REF!</v>
      </c>
      <c r="R78" s="121" t="e">
        <f>IF(AND('Mapa final'!#REF!="Alta",'Mapa final'!#REF!="Moderado"),CONCATENATE("R28C",'Mapa final'!#REF!),"")</f>
        <v>#REF!</v>
      </c>
      <c r="S78" s="119" t="e">
        <f>IF(AND('Mapa final'!#REF!="Alta",'Mapa final'!#REF!="Mayor"),CONCATENATE("R28C",'Mapa final'!#REF!),"")</f>
        <v>#REF!</v>
      </c>
      <c r="T78" s="120" t="e">
        <f>IF(AND('Mapa final'!#REF!="Alta",'Mapa final'!#REF!="Mayor"),CONCATENATE("R28C",'Mapa final'!#REF!),"")</f>
        <v>#REF!</v>
      </c>
      <c r="U78" s="121" t="e">
        <f>IF(AND('Mapa final'!#REF!="Alta",'Mapa final'!#REF!="Mayor"),CONCATENATE("R28C",'Mapa final'!#REF!),"")</f>
        <v>#REF!</v>
      </c>
      <c r="V78" s="87" t="e">
        <f>IF(AND('Mapa final'!#REF!="Alta",'Mapa final'!#REF!="Catastrófico"),CONCATENATE("R28C",'Mapa final'!#REF!),"")</f>
        <v>#REF!</v>
      </c>
      <c r="W78" s="113" t="e">
        <f>IF(AND('Mapa final'!#REF!="Alta",'Mapa final'!#REF!="Catastrófico"),CONCATENATE("R28C",'Mapa final'!#REF!),"")</f>
        <v>#REF!</v>
      </c>
      <c r="X78" s="88" t="e">
        <f>IF(AND('Mapa final'!#REF!="Alta",'Mapa final'!#REF!="Catastrófico"),CONCATENATE("R28C",'Mapa final'!#REF!),"")</f>
        <v>#REF!</v>
      </c>
      <c r="Y78" s="36"/>
      <c r="Z78" s="167"/>
      <c r="AA78" s="168"/>
      <c r="AB78" s="168"/>
      <c r="AC78" s="168"/>
      <c r="AD78" s="168"/>
      <c r="AE78" s="169"/>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row>
    <row r="79" spans="1:61" ht="15" customHeight="1" x14ac:dyDescent="0.35">
      <c r="A79" s="36"/>
      <c r="B79" s="193"/>
      <c r="C79" s="194"/>
      <c r="D79" s="195"/>
      <c r="E79" s="177"/>
      <c r="F79" s="176"/>
      <c r="G79" s="176"/>
      <c r="H79" s="176"/>
      <c r="I79" s="176"/>
      <c r="J79" s="92" t="e">
        <f>IF(AND('Mapa final'!#REF!="Alta",'Mapa final'!#REF!="Leve"),CONCATENATE("R29C",'Mapa final'!#REF!),"")</f>
        <v>#REF!</v>
      </c>
      <c r="K79" s="114" t="e">
        <f>IF(AND('Mapa final'!#REF!="Alta",'Mapa final'!#REF!="Leve"),CONCATENATE("R29C",'Mapa final'!#REF!),"")</f>
        <v>#REF!</v>
      </c>
      <c r="L79" s="93" t="e">
        <f>IF(AND('Mapa final'!#REF!="Alta",'Mapa final'!#REF!="Leve"),CONCATENATE("R29C",'Mapa final'!#REF!),"")</f>
        <v>#REF!</v>
      </c>
      <c r="M79" s="92" t="e">
        <f>IF(AND('Mapa final'!#REF!="Alta",'Mapa final'!#REF!="Menor"),CONCATENATE("R29C",'Mapa final'!#REF!),"")</f>
        <v>#REF!</v>
      </c>
      <c r="N79" s="114" t="e">
        <f>IF(AND('Mapa final'!#REF!="Alta",'Mapa final'!#REF!="Menor"),CONCATENATE("R29C",'Mapa final'!#REF!),"")</f>
        <v>#REF!</v>
      </c>
      <c r="O79" s="93" t="e">
        <f>IF(AND('Mapa final'!#REF!="Alta",'Mapa final'!#REF!="Menor"),CONCATENATE("R29C",'Mapa final'!#REF!),"")</f>
        <v>#REF!</v>
      </c>
      <c r="P79" s="119" t="e">
        <f>IF(AND('Mapa final'!#REF!="Alta",'Mapa final'!#REF!="Moderado"),CONCATENATE("R29C",'Mapa final'!#REF!),"")</f>
        <v>#REF!</v>
      </c>
      <c r="Q79" s="120" t="e">
        <f>IF(AND('Mapa final'!#REF!="Alta",'Mapa final'!#REF!="Moderado"),CONCATENATE("R29C",'Mapa final'!#REF!),"")</f>
        <v>#REF!</v>
      </c>
      <c r="R79" s="121" t="e">
        <f>IF(AND('Mapa final'!#REF!="Alta",'Mapa final'!#REF!="Moderado"),CONCATENATE("R29C",'Mapa final'!#REF!),"")</f>
        <v>#REF!</v>
      </c>
      <c r="S79" s="119" t="e">
        <f>IF(AND('Mapa final'!#REF!="Alta",'Mapa final'!#REF!="Mayor"),CONCATENATE("R29C",'Mapa final'!#REF!),"")</f>
        <v>#REF!</v>
      </c>
      <c r="T79" s="120" t="e">
        <f>IF(AND('Mapa final'!#REF!="Alta",'Mapa final'!#REF!="Mayor"),CONCATENATE("R29C",'Mapa final'!#REF!),"")</f>
        <v>#REF!</v>
      </c>
      <c r="U79" s="121" t="e">
        <f>IF(AND('Mapa final'!#REF!="Alta",'Mapa final'!#REF!="Mayor"),CONCATENATE("R29C",'Mapa final'!#REF!),"")</f>
        <v>#REF!</v>
      </c>
      <c r="V79" s="87" t="e">
        <f>IF(AND('Mapa final'!#REF!="Alta",'Mapa final'!#REF!="Catastrófico"),CONCATENATE("R29C",'Mapa final'!#REF!),"")</f>
        <v>#REF!</v>
      </c>
      <c r="W79" s="113" t="e">
        <f>IF(AND('Mapa final'!#REF!="Alta",'Mapa final'!#REF!="Catastrófico"),CONCATENATE("R29C",'Mapa final'!#REF!),"")</f>
        <v>#REF!</v>
      </c>
      <c r="X79" s="88" t="e">
        <f>IF(AND('Mapa final'!#REF!="Alta",'Mapa final'!#REF!="Catastrófico"),CONCATENATE("R29C",'Mapa final'!#REF!),"")</f>
        <v>#REF!</v>
      </c>
      <c r="Y79" s="36"/>
      <c r="Z79" s="167"/>
      <c r="AA79" s="168"/>
      <c r="AB79" s="168"/>
      <c r="AC79" s="168"/>
      <c r="AD79" s="168"/>
      <c r="AE79" s="169"/>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row>
    <row r="80" spans="1:61" ht="15" customHeight="1" x14ac:dyDescent="0.35">
      <c r="A80" s="36"/>
      <c r="B80" s="193"/>
      <c r="C80" s="194"/>
      <c r="D80" s="195"/>
      <c r="E80" s="177"/>
      <c r="F80" s="176"/>
      <c r="G80" s="176"/>
      <c r="H80" s="176"/>
      <c r="I80" s="176"/>
      <c r="J80" s="92" t="e">
        <f>IF(AND('Mapa final'!#REF!="Alta",'Mapa final'!#REF!="Leve"),CONCATENATE("R30C",'Mapa final'!#REF!),"")</f>
        <v>#REF!</v>
      </c>
      <c r="K80" s="114" t="e">
        <f>IF(AND('Mapa final'!#REF!="Alta",'Mapa final'!#REF!="Leve"),CONCATENATE("R30C",'Mapa final'!#REF!),"")</f>
        <v>#REF!</v>
      </c>
      <c r="L80" s="93" t="e">
        <f>IF(AND('Mapa final'!#REF!="Alta",'Mapa final'!#REF!="Leve"),CONCATENATE("R30C",'Mapa final'!#REF!),"")</f>
        <v>#REF!</v>
      </c>
      <c r="M80" s="92" t="e">
        <f>IF(AND('Mapa final'!#REF!="Alta",'Mapa final'!#REF!="Menor"),CONCATENATE("R30C",'Mapa final'!#REF!),"")</f>
        <v>#REF!</v>
      </c>
      <c r="N80" s="114" t="e">
        <f>IF(AND('Mapa final'!#REF!="Alta",'Mapa final'!#REF!="Menor"),CONCATENATE("R30C",'Mapa final'!#REF!),"")</f>
        <v>#REF!</v>
      </c>
      <c r="O80" s="93" t="e">
        <f>IF(AND('Mapa final'!#REF!="Alta",'Mapa final'!#REF!="Menor"),CONCATENATE("R30C",'Mapa final'!#REF!),"")</f>
        <v>#REF!</v>
      </c>
      <c r="P80" s="119" t="e">
        <f>IF(AND('Mapa final'!#REF!="Alta",'Mapa final'!#REF!="Moderado"),CONCATENATE("R30C",'Mapa final'!#REF!),"")</f>
        <v>#REF!</v>
      </c>
      <c r="Q80" s="120" t="e">
        <f>IF(AND('Mapa final'!#REF!="Alta",'Mapa final'!#REF!="Moderado"),CONCATENATE("R30C",'Mapa final'!#REF!),"")</f>
        <v>#REF!</v>
      </c>
      <c r="R80" s="121" t="e">
        <f>IF(AND('Mapa final'!#REF!="Alta",'Mapa final'!#REF!="Moderado"),CONCATENATE("R30C",'Mapa final'!#REF!),"")</f>
        <v>#REF!</v>
      </c>
      <c r="S80" s="119" t="e">
        <f>IF(AND('Mapa final'!#REF!="Alta",'Mapa final'!#REF!="Mayor"),CONCATENATE("R30C",'Mapa final'!#REF!),"")</f>
        <v>#REF!</v>
      </c>
      <c r="T80" s="120" t="e">
        <f>IF(AND('Mapa final'!#REF!="Alta",'Mapa final'!#REF!="Mayor"),CONCATENATE("R30C",'Mapa final'!#REF!),"")</f>
        <v>#REF!</v>
      </c>
      <c r="U80" s="121" t="e">
        <f>IF(AND('Mapa final'!#REF!="Alta",'Mapa final'!#REF!="Mayor"),CONCATENATE("R30C",'Mapa final'!#REF!),"")</f>
        <v>#REF!</v>
      </c>
      <c r="V80" s="87" t="e">
        <f>IF(AND('Mapa final'!#REF!="Alta",'Mapa final'!#REF!="Catastrófico"),CONCATENATE("R30C",'Mapa final'!#REF!),"")</f>
        <v>#REF!</v>
      </c>
      <c r="W80" s="113" t="e">
        <f>IF(AND('Mapa final'!#REF!="Alta",'Mapa final'!#REF!="Catastrófico"),CONCATENATE("R30C",'Mapa final'!#REF!),"")</f>
        <v>#REF!</v>
      </c>
      <c r="X80" s="88" t="e">
        <f>IF(AND('Mapa final'!#REF!="Alta",'Mapa final'!#REF!="Catastrófico"),CONCATENATE("R30C",'Mapa final'!#REF!),"")</f>
        <v>#REF!</v>
      </c>
      <c r="Y80" s="36"/>
      <c r="Z80" s="167"/>
      <c r="AA80" s="168"/>
      <c r="AB80" s="168"/>
      <c r="AC80" s="168"/>
      <c r="AD80" s="168"/>
      <c r="AE80" s="169"/>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row>
    <row r="81" spans="1:61" ht="15" customHeight="1" x14ac:dyDescent="0.35">
      <c r="A81" s="36"/>
      <c r="B81" s="193"/>
      <c r="C81" s="194"/>
      <c r="D81" s="195"/>
      <c r="E81" s="177"/>
      <c r="F81" s="176"/>
      <c r="G81" s="176"/>
      <c r="H81" s="176"/>
      <c r="I81" s="176"/>
      <c r="J81" s="92" t="e">
        <f>IF(AND('Mapa final'!#REF!="Alta",'Mapa final'!#REF!="Leve"),CONCATENATE("R31C",'Mapa final'!#REF!),"")</f>
        <v>#REF!</v>
      </c>
      <c r="K81" s="114" t="e">
        <f>IF(AND('Mapa final'!#REF!="Alta",'Mapa final'!#REF!="Leve"),CONCATENATE("R31C",'Mapa final'!#REF!),"")</f>
        <v>#REF!</v>
      </c>
      <c r="L81" s="93" t="e">
        <f>IF(AND('Mapa final'!#REF!="Alta",'Mapa final'!#REF!="Leve"),CONCATENATE("R31C",'Mapa final'!#REF!),"")</f>
        <v>#REF!</v>
      </c>
      <c r="M81" s="92" t="e">
        <f>IF(AND('Mapa final'!#REF!="Alta",'Mapa final'!#REF!="Menor"),CONCATENATE("R31C",'Mapa final'!#REF!),"")</f>
        <v>#REF!</v>
      </c>
      <c r="N81" s="114" t="e">
        <f>IF(AND('Mapa final'!#REF!="Alta",'Mapa final'!#REF!="Menor"),CONCATENATE("R31C",'Mapa final'!#REF!),"")</f>
        <v>#REF!</v>
      </c>
      <c r="O81" s="93" t="e">
        <f>IF(AND('Mapa final'!#REF!="Alta",'Mapa final'!#REF!="Menor"),CONCATENATE("R31C",'Mapa final'!#REF!),"")</f>
        <v>#REF!</v>
      </c>
      <c r="P81" s="119" t="e">
        <f>IF(AND('Mapa final'!#REF!="Alta",'Mapa final'!#REF!="Moderado"),CONCATENATE("R31C",'Mapa final'!#REF!),"")</f>
        <v>#REF!</v>
      </c>
      <c r="Q81" s="120" t="e">
        <f>IF(AND('Mapa final'!#REF!="Alta",'Mapa final'!#REF!="Moderado"),CONCATENATE("R31C",'Mapa final'!#REF!),"")</f>
        <v>#REF!</v>
      </c>
      <c r="R81" s="121" t="e">
        <f>IF(AND('Mapa final'!#REF!="Alta",'Mapa final'!#REF!="Moderado"),CONCATENATE("R31C",'Mapa final'!#REF!),"")</f>
        <v>#REF!</v>
      </c>
      <c r="S81" s="119" t="e">
        <f>IF(AND('Mapa final'!#REF!="Alta",'Mapa final'!#REF!="Mayor"),CONCATENATE("R31C",'Mapa final'!#REF!),"")</f>
        <v>#REF!</v>
      </c>
      <c r="T81" s="120" t="e">
        <f>IF(AND('Mapa final'!#REF!="Alta",'Mapa final'!#REF!="Mayor"),CONCATENATE("R31C",'Mapa final'!#REF!),"")</f>
        <v>#REF!</v>
      </c>
      <c r="U81" s="121" t="e">
        <f>IF(AND('Mapa final'!#REF!="Alta",'Mapa final'!#REF!="Mayor"),CONCATENATE("R31C",'Mapa final'!#REF!),"")</f>
        <v>#REF!</v>
      </c>
      <c r="V81" s="87" t="e">
        <f>IF(AND('Mapa final'!#REF!="Alta",'Mapa final'!#REF!="Catastrófico"),CONCATENATE("R31C",'Mapa final'!#REF!),"")</f>
        <v>#REF!</v>
      </c>
      <c r="W81" s="113" t="e">
        <f>IF(AND('Mapa final'!#REF!="Alta",'Mapa final'!#REF!="Catastrófico"),CONCATENATE("R31C",'Mapa final'!#REF!),"")</f>
        <v>#REF!</v>
      </c>
      <c r="X81" s="88" t="e">
        <f>IF(AND('Mapa final'!#REF!="Alta",'Mapa final'!#REF!="Catastrófico"),CONCATENATE("R31C",'Mapa final'!#REF!),"")</f>
        <v>#REF!</v>
      </c>
      <c r="Y81" s="36"/>
      <c r="Z81" s="167"/>
      <c r="AA81" s="168"/>
      <c r="AB81" s="168"/>
      <c r="AC81" s="168"/>
      <c r="AD81" s="168"/>
      <c r="AE81" s="169"/>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row>
    <row r="82" spans="1:61" ht="15" customHeight="1" x14ac:dyDescent="0.35">
      <c r="A82" s="36"/>
      <c r="B82" s="193"/>
      <c r="C82" s="194"/>
      <c r="D82" s="195"/>
      <c r="E82" s="177"/>
      <c r="F82" s="176"/>
      <c r="G82" s="176"/>
      <c r="H82" s="176"/>
      <c r="I82" s="176"/>
      <c r="J82" s="92" t="e">
        <f>IF(AND('Mapa final'!#REF!="Alta",'Mapa final'!#REF!="Leve"),CONCATENATE("R32C",'Mapa final'!#REF!),"")</f>
        <v>#REF!</v>
      </c>
      <c r="K82" s="114" t="e">
        <f>IF(AND('Mapa final'!#REF!="Alta",'Mapa final'!#REF!="Leve"),CONCATENATE("R32C",'Mapa final'!#REF!),"")</f>
        <v>#REF!</v>
      </c>
      <c r="L82" s="93" t="e">
        <f>IF(AND('Mapa final'!#REF!="Alta",'Mapa final'!#REF!="Leve"),CONCATENATE("R32C",'Mapa final'!#REF!),"")</f>
        <v>#REF!</v>
      </c>
      <c r="M82" s="92" t="e">
        <f>IF(AND('Mapa final'!#REF!="Alta",'Mapa final'!#REF!="Menor"),CONCATENATE("R32C",'Mapa final'!#REF!),"")</f>
        <v>#REF!</v>
      </c>
      <c r="N82" s="114" t="e">
        <f>IF(AND('Mapa final'!#REF!="Alta",'Mapa final'!#REF!="Menor"),CONCATENATE("R32C",'Mapa final'!#REF!),"")</f>
        <v>#REF!</v>
      </c>
      <c r="O82" s="93" t="e">
        <f>IF(AND('Mapa final'!#REF!="Alta",'Mapa final'!#REF!="Menor"),CONCATENATE("R32C",'Mapa final'!#REF!),"")</f>
        <v>#REF!</v>
      </c>
      <c r="P82" s="119" t="e">
        <f>IF(AND('Mapa final'!#REF!="Alta",'Mapa final'!#REF!="Moderado"),CONCATENATE("R32C",'Mapa final'!#REF!),"")</f>
        <v>#REF!</v>
      </c>
      <c r="Q82" s="120" t="e">
        <f>IF(AND('Mapa final'!#REF!="Alta",'Mapa final'!#REF!="Moderado"),CONCATENATE("R32C",'Mapa final'!#REF!),"")</f>
        <v>#REF!</v>
      </c>
      <c r="R82" s="121" t="e">
        <f>IF(AND('Mapa final'!#REF!="Alta",'Mapa final'!#REF!="Moderado"),CONCATENATE("R32C",'Mapa final'!#REF!),"")</f>
        <v>#REF!</v>
      </c>
      <c r="S82" s="119" t="e">
        <f>IF(AND('Mapa final'!#REF!="Alta",'Mapa final'!#REF!="Mayor"),CONCATENATE("R32C",'Mapa final'!#REF!),"")</f>
        <v>#REF!</v>
      </c>
      <c r="T82" s="120" t="e">
        <f>IF(AND('Mapa final'!#REF!="Alta",'Mapa final'!#REF!="Mayor"),CONCATENATE("R32C",'Mapa final'!#REF!),"")</f>
        <v>#REF!</v>
      </c>
      <c r="U82" s="121" t="e">
        <f>IF(AND('Mapa final'!#REF!="Alta",'Mapa final'!#REF!="Mayor"),CONCATENATE("R32C",'Mapa final'!#REF!),"")</f>
        <v>#REF!</v>
      </c>
      <c r="V82" s="87" t="e">
        <f>IF(AND('Mapa final'!#REF!="Alta",'Mapa final'!#REF!="Catastrófico"),CONCATENATE("R32C",'Mapa final'!#REF!),"")</f>
        <v>#REF!</v>
      </c>
      <c r="W82" s="113" t="e">
        <f>IF(AND('Mapa final'!#REF!="Alta",'Mapa final'!#REF!="Catastrófico"),CONCATENATE("R32C",'Mapa final'!#REF!),"")</f>
        <v>#REF!</v>
      </c>
      <c r="X82" s="88" t="e">
        <f>IF(AND('Mapa final'!#REF!="Alta",'Mapa final'!#REF!="Catastrófico"),CONCATENATE("R32C",'Mapa final'!#REF!),"")</f>
        <v>#REF!</v>
      </c>
      <c r="Y82" s="36"/>
      <c r="Z82" s="167"/>
      <c r="AA82" s="168"/>
      <c r="AB82" s="168"/>
      <c r="AC82" s="168"/>
      <c r="AD82" s="168"/>
      <c r="AE82" s="169"/>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row>
    <row r="83" spans="1:61" ht="15" customHeight="1" x14ac:dyDescent="0.35">
      <c r="A83" s="36"/>
      <c r="B83" s="193"/>
      <c r="C83" s="194"/>
      <c r="D83" s="195"/>
      <c r="E83" s="177"/>
      <c r="F83" s="176"/>
      <c r="G83" s="176"/>
      <c r="H83" s="176"/>
      <c r="I83" s="176"/>
      <c r="J83" s="92" t="e">
        <f>IF(AND('Mapa final'!#REF!="Alta",'Mapa final'!#REF!="Leve"),CONCATENATE("R33C",'Mapa final'!#REF!),"")</f>
        <v>#REF!</v>
      </c>
      <c r="K83" s="114" t="e">
        <f>IF(AND('Mapa final'!#REF!="Alta",'Mapa final'!#REF!="Leve"),CONCATENATE("R33C",'Mapa final'!#REF!),"")</f>
        <v>#REF!</v>
      </c>
      <c r="L83" s="93" t="e">
        <f>IF(AND('Mapa final'!#REF!="Alta",'Mapa final'!#REF!="Leve"),CONCATENATE("R33C",'Mapa final'!#REF!),"")</f>
        <v>#REF!</v>
      </c>
      <c r="M83" s="92" t="e">
        <f>IF(AND('Mapa final'!#REF!="Alta",'Mapa final'!#REF!="Menor"),CONCATENATE("R33C",'Mapa final'!#REF!),"")</f>
        <v>#REF!</v>
      </c>
      <c r="N83" s="114" t="e">
        <f>IF(AND('Mapa final'!#REF!="Alta",'Mapa final'!#REF!="Menor"),CONCATENATE("R33C",'Mapa final'!#REF!),"")</f>
        <v>#REF!</v>
      </c>
      <c r="O83" s="93" t="e">
        <f>IF(AND('Mapa final'!#REF!="Alta",'Mapa final'!#REF!="Menor"),CONCATENATE("R33C",'Mapa final'!#REF!),"")</f>
        <v>#REF!</v>
      </c>
      <c r="P83" s="119" t="e">
        <f>IF(AND('Mapa final'!#REF!="Alta",'Mapa final'!#REF!="Moderado"),CONCATENATE("R33C",'Mapa final'!#REF!),"")</f>
        <v>#REF!</v>
      </c>
      <c r="Q83" s="120" t="e">
        <f>IF(AND('Mapa final'!#REF!="Alta",'Mapa final'!#REF!="Moderado"),CONCATENATE("R33C",'Mapa final'!#REF!),"")</f>
        <v>#REF!</v>
      </c>
      <c r="R83" s="121" t="e">
        <f>IF(AND('Mapa final'!#REF!="Alta",'Mapa final'!#REF!="Moderado"),CONCATENATE("R33C",'Mapa final'!#REF!),"")</f>
        <v>#REF!</v>
      </c>
      <c r="S83" s="119" t="e">
        <f>IF(AND('Mapa final'!#REF!="Alta",'Mapa final'!#REF!="Mayor"),CONCATENATE("R33C",'Mapa final'!#REF!),"")</f>
        <v>#REF!</v>
      </c>
      <c r="T83" s="120" t="e">
        <f>IF(AND('Mapa final'!#REF!="Alta",'Mapa final'!#REF!="Mayor"),CONCATENATE("R33C",'Mapa final'!#REF!),"")</f>
        <v>#REF!</v>
      </c>
      <c r="U83" s="121" t="e">
        <f>IF(AND('Mapa final'!#REF!="Alta",'Mapa final'!#REF!="Mayor"),CONCATENATE("R33C",'Mapa final'!#REF!),"")</f>
        <v>#REF!</v>
      </c>
      <c r="V83" s="87" t="e">
        <f>IF(AND('Mapa final'!#REF!="Alta",'Mapa final'!#REF!="Catastrófico"),CONCATENATE("R33C",'Mapa final'!#REF!),"")</f>
        <v>#REF!</v>
      </c>
      <c r="W83" s="113" t="e">
        <f>IF(AND('Mapa final'!#REF!="Alta",'Mapa final'!#REF!="Catastrófico"),CONCATENATE("R33C",'Mapa final'!#REF!),"")</f>
        <v>#REF!</v>
      </c>
      <c r="X83" s="88" t="e">
        <f>IF(AND('Mapa final'!#REF!="Alta",'Mapa final'!#REF!="Catastrófico"),CONCATENATE("R33C",'Mapa final'!#REF!),"")</f>
        <v>#REF!</v>
      </c>
      <c r="Y83" s="36"/>
      <c r="Z83" s="167"/>
      <c r="AA83" s="168"/>
      <c r="AB83" s="168"/>
      <c r="AC83" s="168"/>
      <c r="AD83" s="168"/>
      <c r="AE83" s="169"/>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row>
    <row r="84" spans="1:61" ht="15" customHeight="1" x14ac:dyDescent="0.35">
      <c r="A84" s="36"/>
      <c r="B84" s="193"/>
      <c r="C84" s="194"/>
      <c r="D84" s="195"/>
      <c r="E84" s="177"/>
      <c r="F84" s="176"/>
      <c r="G84" s="176"/>
      <c r="H84" s="176"/>
      <c r="I84" s="176"/>
      <c r="J84" s="92" t="e">
        <f>IF(AND('Mapa final'!#REF!="Alta",'Mapa final'!#REF!="Leve"),CONCATENATE("R34C",'Mapa final'!#REF!),"")</f>
        <v>#REF!</v>
      </c>
      <c r="K84" s="114" t="e">
        <f>IF(AND('Mapa final'!#REF!="Alta",'Mapa final'!#REF!="Leve"),CONCATENATE("R34C",'Mapa final'!#REF!),"")</f>
        <v>#REF!</v>
      </c>
      <c r="L84" s="93" t="e">
        <f>IF(AND('Mapa final'!#REF!="Alta",'Mapa final'!#REF!="Leve"),CONCATENATE("R34C",'Mapa final'!#REF!),"")</f>
        <v>#REF!</v>
      </c>
      <c r="M84" s="92" t="e">
        <f>IF(AND('Mapa final'!#REF!="Alta",'Mapa final'!#REF!="Menor"),CONCATENATE("R34C",'Mapa final'!#REF!),"")</f>
        <v>#REF!</v>
      </c>
      <c r="N84" s="114" t="e">
        <f>IF(AND('Mapa final'!#REF!="Alta",'Mapa final'!#REF!="Menor"),CONCATENATE("R34C",'Mapa final'!#REF!),"")</f>
        <v>#REF!</v>
      </c>
      <c r="O84" s="93" t="e">
        <f>IF(AND('Mapa final'!#REF!="Alta",'Mapa final'!#REF!="Menor"),CONCATENATE("R34C",'Mapa final'!#REF!),"")</f>
        <v>#REF!</v>
      </c>
      <c r="P84" s="119" t="e">
        <f>IF(AND('Mapa final'!#REF!="Alta",'Mapa final'!#REF!="Moderado"),CONCATENATE("R34C",'Mapa final'!#REF!),"")</f>
        <v>#REF!</v>
      </c>
      <c r="Q84" s="120" t="e">
        <f>IF(AND('Mapa final'!#REF!="Alta",'Mapa final'!#REF!="Moderado"),CONCATENATE("R34C",'Mapa final'!#REF!),"")</f>
        <v>#REF!</v>
      </c>
      <c r="R84" s="121" t="e">
        <f>IF(AND('Mapa final'!#REF!="Alta",'Mapa final'!#REF!="Moderado"),CONCATENATE("R34C",'Mapa final'!#REF!),"")</f>
        <v>#REF!</v>
      </c>
      <c r="S84" s="119" t="e">
        <f>IF(AND('Mapa final'!#REF!="Alta",'Mapa final'!#REF!="Mayor"),CONCATENATE("R34C",'Mapa final'!#REF!),"")</f>
        <v>#REF!</v>
      </c>
      <c r="T84" s="120" t="e">
        <f>IF(AND('Mapa final'!#REF!="Alta",'Mapa final'!#REF!="Mayor"),CONCATENATE("R34C",'Mapa final'!#REF!),"")</f>
        <v>#REF!</v>
      </c>
      <c r="U84" s="121" t="e">
        <f>IF(AND('Mapa final'!#REF!="Alta",'Mapa final'!#REF!="Mayor"),CONCATENATE("R34C",'Mapa final'!#REF!),"")</f>
        <v>#REF!</v>
      </c>
      <c r="V84" s="87" t="e">
        <f>IF(AND('Mapa final'!#REF!="Alta",'Mapa final'!#REF!="Catastrófico"),CONCATENATE("R34C",'Mapa final'!#REF!),"")</f>
        <v>#REF!</v>
      </c>
      <c r="W84" s="113" t="e">
        <f>IF(AND('Mapa final'!#REF!="Alta",'Mapa final'!#REF!="Catastrófico"),CONCATENATE("R34C",'Mapa final'!#REF!),"")</f>
        <v>#REF!</v>
      </c>
      <c r="X84" s="88" t="e">
        <f>IF(AND('Mapa final'!#REF!="Alta",'Mapa final'!#REF!="Catastrófico"),CONCATENATE("R34C",'Mapa final'!#REF!),"")</f>
        <v>#REF!</v>
      </c>
      <c r="Y84" s="36"/>
      <c r="Z84" s="167"/>
      <c r="AA84" s="168"/>
      <c r="AB84" s="168"/>
      <c r="AC84" s="168"/>
      <c r="AD84" s="168"/>
      <c r="AE84" s="169"/>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row>
    <row r="85" spans="1:61" ht="15" customHeight="1" x14ac:dyDescent="0.35">
      <c r="A85" s="36"/>
      <c r="B85" s="193"/>
      <c r="C85" s="194"/>
      <c r="D85" s="195"/>
      <c r="E85" s="177"/>
      <c r="F85" s="176"/>
      <c r="G85" s="176"/>
      <c r="H85" s="176"/>
      <c r="I85" s="176"/>
      <c r="J85" s="92" t="e">
        <f>IF(AND('Mapa final'!#REF!="Alta",'Mapa final'!#REF!="Leve"),CONCATENATE("R35C",'Mapa final'!#REF!),"")</f>
        <v>#REF!</v>
      </c>
      <c r="K85" s="114" t="e">
        <f>IF(AND('Mapa final'!#REF!="Alta",'Mapa final'!#REF!="Leve"),CONCATENATE("R35C",'Mapa final'!#REF!),"")</f>
        <v>#REF!</v>
      </c>
      <c r="L85" s="93" t="e">
        <f>IF(AND('Mapa final'!#REF!="Alta",'Mapa final'!#REF!="Leve"),CONCATENATE("R35C",'Mapa final'!#REF!),"")</f>
        <v>#REF!</v>
      </c>
      <c r="M85" s="92" t="e">
        <f>IF(AND('Mapa final'!#REF!="Alta",'Mapa final'!#REF!="Menor"),CONCATENATE("R35C",'Mapa final'!#REF!),"")</f>
        <v>#REF!</v>
      </c>
      <c r="N85" s="114" t="e">
        <f>IF(AND('Mapa final'!#REF!="Alta",'Mapa final'!#REF!="Menor"),CONCATENATE("R35C",'Mapa final'!#REF!),"")</f>
        <v>#REF!</v>
      </c>
      <c r="O85" s="93" t="e">
        <f>IF(AND('Mapa final'!#REF!="Alta",'Mapa final'!#REF!="Menor"),CONCATENATE("R35C",'Mapa final'!#REF!),"")</f>
        <v>#REF!</v>
      </c>
      <c r="P85" s="119" t="e">
        <f>IF(AND('Mapa final'!#REF!="Alta",'Mapa final'!#REF!="Moderado"),CONCATENATE("R35C",'Mapa final'!#REF!),"")</f>
        <v>#REF!</v>
      </c>
      <c r="Q85" s="120" t="e">
        <f>IF(AND('Mapa final'!#REF!="Alta",'Mapa final'!#REF!="Moderado"),CONCATENATE("R35C",'Mapa final'!#REF!),"")</f>
        <v>#REF!</v>
      </c>
      <c r="R85" s="121" t="e">
        <f>IF(AND('Mapa final'!#REF!="Alta",'Mapa final'!#REF!="Moderado"),CONCATENATE("R35C",'Mapa final'!#REF!),"")</f>
        <v>#REF!</v>
      </c>
      <c r="S85" s="119" t="e">
        <f>IF(AND('Mapa final'!#REF!="Alta",'Mapa final'!#REF!="Mayor"),CONCATENATE("R35C",'Mapa final'!#REF!),"")</f>
        <v>#REF!</v>
      </c>
      <c r="T85" s="120" t="e">
        <f>IF(AND('Mapa final'!#REF!="Alta",'Mapa final'!#REF!="Mayor"),CONCATENATE("R35C",'Mapa final'!#REF!),"")</f>
        <v>#REF!</v>
      </c>
      <c r="U85" s="121" t="e">
        <f>IF(AND('Mapa final'!#REF!="Alta",'Mapa final'!#REF!="Mayor"),CONCATENATE("R35C",'Mapa final'!#REF!),"")</f>
        <v>#REF!</v>
      </c>
      <c r="V85" s="87" t="e">
        <f>IF(AND('Mapa final'!#REF!="Alta",'Mapa final'!#REF!="Catastrófico"),CONCATENATE("R35C",'Mapa final'!#REF!),"")</f>
        <v>#REF!</v>
      </c>
      <c r="W85" s="113" t="e">
        <f>IF(AND('Mapa final'!#REF!="Alta",'Mapa final'!#REF!="Catastrófico"),CONCATENATE("R35C",'Mapa final'!#REF!),"")</f>
        <v>#REF!</v>
      </c>
      <c r="X85" s="88" t="e">
        <f>IF(AND('Mapa final'!#REF!="Alta",'Mapa final'!#REF!="Catastrófico"),CONCATENATE("R35C",'Mapa final'!#REF!),"")</f>
        <v>#REF!</v>
      </c>
      <c r="Y85" s="36"/>
      <c r="Z85" s="167"/>
      <c r="AA85" s="168"/>
      <c r="AB85" s="168"/>
      <c r="AC85" s="168"/>
      <c r="AD85" s="168"/>
      <c r="AE85" s="169"/>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row>
    <row r="86" spans="1:61" ht="15" customHeight="1" x14ac:dyDescent="0.35">
      <c r="A86" s="36"/>
      <c r="B86" s="193"/>
      <c r="C86" s="194"/>
      <c r="D86" s="195"/>
      <c r="E86" s="177"/>
      <c r="F86" s="176"/>
      <c r="G86" s="176"/>
      <c r="H86" s="176"/>
      <c r="I86" s="176"/>
      <c r="J86" s="92" t="e">
        <f>IF(AND('Mapa final'!#REF!="Alta",'Mapa final'!#REF!="Leve"),CONCATENATE("R36C",'Mapa final'!#REF!),"")</f>
        <v>#REF!</v>
      </c>
      <c r="K86" s="114" t="e">
        <f>IF(AND('Mapa final'!#REF!="Alta",'Mapa final'!#REF!="Leve"),CONCATENATE("R36C",'Mapa final'!#REF!),"")</f>
        <v>#REF!</v>
      </c>
      <c r="L86" s="93" t="e">
        <f>IF(AND('Mapa final'!#REF!="Alta",'Mapa final'!#REF!="Leve"),CONCATENATE("R36C",'Mapa final'!#REF!),"")</f>
        <v>#REF!</v>
      </c>
      <c r="M86" s="92" t="e">
        <f>IF(AND('Mapa final'!#REF!="Alta",'Mapa final'!#REF!="Menor"),CONCATENATE("R36C",'Mapa final'!#REF!),"")</f>
        <v>#REF!</v>
      </c>
      <c r="N86" s="114" t="e">
        <f>IF(AND('Mapa final'!#REF!="Alta",'Mapa final'!#REF!="Menor"),CONCATENATE("R36C",'Mapa final'!#REF!),"")</f>
        <v>#REF!</v>
      </c>
      <c r="O86" s="93" t="e">
        <f>IF(AND('Mapa final'!#REF!="Alta",'Mapa final'!#REF!="Menor"),CONCATENATE("R36C",'Mapa final'!#REF!),"")</f>
        <v>#REF!</v>
      </c>
      <c r="P86" s="119" t="e">
        <f>IF(AND('Mapa final'!#REF!="Alta",'Mapa final'!#REF!="Moderado"),CONCATENATE("R36C",'Mapa final'!#REF!),"")</f>
        <v>#REF!</v>
      </c>
      <c r="Q86" s="120" t="e">
        <f>IF(AND('Mapa final'!#REF!="Alta",'Mapa final'!#REF!="Moderado"),CONCATENATE("R36C",'Mapa final'!#REF!),"")</f>
        <v>#REF!</v>
      </c>
      <c r="R86" s="121" t="e">
        <f>IF(AND('Mapa final'!#REF!="Alta",'Mapa final'!#REF!="Moderado"),CONCATENATE("R36C",'Mapa final'!#REF!),"")</f>
        <v>#REF!</v>
      </c>
      <c r="S86" s="119" t="e">
        <f>IF(AND('Mapa final'!#REF!="Alta",'Mapa final'!#REF!="Mayor"),CONCATENATE("R36C",'Mapa final'!#REF!),"")</f>
        <v>#REF!</v>
      </c>
      <c r="T86" s="120" t="e">
        <f>IF(AND('Mapa final'!#REF!="Alta",'Mapa final'!#REF!="Mayor"),CONCATENATE("R36C",'Mapa final'!#REF!),"")</f>
        <v>#REF!</v>
      </c>
      <c r="U86" s="121" t="e">
        <f>IF(AND('Mapa final'!#REF!="Alta",'Mapa final'!#REF!="Mayor"),CONCATENATE("R36C",'Mapa final'!#REF!),"")</f>
        <v>#REF!</v>
      </c>
      <c r="V86" s="87" t="e">
        <f>IF(AND('Mapa final'!#REF!="Alta",'Mapa final'!#REF!="Catastrófico"),CONCATENATE("R36C",'Mapa final'!#REF!),"")</f>
        <v>#REF!</v>
      </c>
      <c r="W86" s="113" t="e">
        <f>IF(AND('Mapa final'!#REF!="Alta",'Mapa final'!#REF!="Catastrófico"),CONCATENATE("R36C",'Mapa final'!#REF!),"")</f>
        <v>#REF!</v>
      </c>
      <c r="X86" s="88" t="e">
        <f>IF(AND('Mapa final'!#REF!="Alta",'Mapa final'!#REF!="Catastrófico"),CONCATENATE("R36C",'Mapa final'!#REF!),"")</f>
        <v>#REF!</v>
      </c>
      <c r="Y86" s="36"/>
      <c r="Z86" s="167"/>
      <c r="AA86" s="168"/>
      <c r="AB86" s="168"/>
      <c r="AC86" s="168"/>
      <c r="AD86" s="168"/>
      <c r="AE86" s="169"/>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row>
    <row r="87" spans="1:61" ht="15" customHeight="1" x14ac:dyDescent="0.35">
      <c r="A87" s="36"/>
      <c r="B87" s="193"/>
      <c r="C87" s="194"/>
      <c r="D87" s="195"/>
      <c r="E87" s="177"/>
      <c r="F87" s="176"/>
      <c r="G87" s="176"/>
      <c r="H87" s="176"/>
      <c r="I87" s="176"/>
      <c r="J87" s="92" t="e">
        <f>IF(AND('Mapa final'!#REF!="Alta",'Mapa final'!#REF!="Leve"),CONCATENATE("R37C",'Mapa final'!#REF!),"")</f>
        <v>#REF!</v>
      </c>
      <c r="K87" s="114" t="e">
        <f>IF(AND('Mapa final'!#REF!="Alta",'Mapa final'!#REF!="Leve"),CONCATENATE("R37C",'Mapa final'!#REF!),"")</f>
        <v>#REF!</v>
      </c>
      <c r="L87" s="93" t="e">
        <f>IF(AND('Mapa final'!#REF!="Alta",'Mapa final'!#REF!="Leve"),CONCATENATE("R37C",'Mapa final'!#REF!),"")</f>
        <v>#REF!</v>
      </c>
      <c r="M87" s="92" t="e">
        <f>IF(AND('Mapa final'!#REF!="Alta",'Mapa final'!#REF!="Menor"),CONCATENATE("R37C",'Mapa final'!#REF!),"")</f>
        <v>#REF!</v>
      </c>
      <c r="N87" s="114" t="e">
        <f>IF(AND('Mapa final'!#REF!="Alta",'Mapa final'!#REF!="Menor"),CONCATENATE("R37C",'Mapa final'!#REF!),"")</f>
        <v>#REF!</v>
      </c>
      <c r="O87" s="93" t="e">
        <f>IF(AND('Mapa final'!#REF!="Alta",'Mapa final'!#REF!="Menor"),CONCATENATE("R37C",'Mapa final'!#REF!),"")</f>
        <v>#REF!</v>
      </c>
      <c r="P87" s="119" t="e">
        <f>IF(AND('Mapa final'!#REF!="Alta",'Mapa final'!#REF!="Moderado"),CONCATENATE("R37C",'Mapa final'!#REF!),"")</f>
        <v>#REF!</v>
      </c>
      <c r="Q87" s="120" t="e">
        <f>IF(AND('Mapa final'!#REF!="Alta",'Mapa final'!#REF!="Moderado"),CONCATENATE("R37C",'Mapa final'!#REF!),"")</f>
        <v>#REF!</v>
      </c>
      <c r="R87" s="121" t="e">
        <f>IF(AND('Mapa final'!#REF!="Alta",'Mapa final'!#REF!="Moderado"),CONCATENATE("R37C",'Mapa final'!#REF!),"")</f>
        <v>#REF!</v>
      </c>
      <c r="S87" s="119" t="e">
        <f>IF(AND('Mapa final'!#REF!="Alta",'Mapa final'!#REF!="Mayor"),CONCATENATE("R37C",'Mapa final'!#REF!),"")</f>
        <v>#REF!</v>
      </c>
      <c r="T87" s="120" t="e">
        <f>IF(AND('Mapa final'!#REF!="Alta",'Mapa final'!#REF!="Mayor"),CONCATENATE("R37C",'Mapa final'!#REF!),"")</f>
        <v>#REF!</v>
      </c>
      <c r="U87" s="121" t="e">
        <f>IF(AND('Mapa final'!#REF!="Alta",'Mapa final'!#REF!="Mayor"),CONCATENATE("R37C",'Mapa final'!#REF!),"")</f>
        <v>#REF!</v>
      </c>
      <c r="V87" s="87" t="e">
        <f>IF(AND('Mapa final'!#REF!="Alta",'Mapa final'!#REF!="Catastrófico"),CONCATENATE("R37C",'Mapa final'!#REF!),"")</f>
        <v>#REF!</v>
      </c>
      <c r="W87" s="113" t="e">
        <f>IF(AND('Mapa final'!#REF!="Alta",'Mapa final'!#REF!="Catastrófico"),CONCATENATE("R37C",'Mapa final'!#REF!),"")</f>
        <v>#REF!</v>
      </c>
      <c r="X87" s="88" t="e">
        <f>IF(AND('Mapa final'!#REF!="Alta",'Mapa final'!#REF!="Catastrófico"),CONCATENATE("R37C",'Mapa final'!#REF!),"")</f>
        <v>#REF!</v>
      </c>
      <c r="Y87" s="36"/>
      <c r="Z87" s="167"/>
      <c r="AA87" s="168"/>
      <c r="AB87" s="168"/>
      <c r="AC87" s="168"/>
      <c r="AD87" s="168"/>
      <c r="AE87" s="169"/>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row>
    <row r="88" spans="1:61" ht="15" customHeight="1" x14ac:dyDescent="0.35">
      <c r="A88" s="36"/>
      <c r="B88" s="193"/>
      <c r="C88" s="194"/>
      <c r="D88" s="195"/>
      <c r="E88" s="177"/>
      <c r="F88" s="176"/>
      <c r="G88" s="176"/>
      <c r="H88" s="176"/>
      <c r="I88" s="176"/>
      <c r="J88" s="92" t="e">
        <f>IF(AND('Mapa final'!#REF!="Alta",'Mapa final'!#REF!="Leve"),CONCATENATE("R38C",'Mapa final'!#REF!),"")</f>
        <v>#REF!</v>
      </c>
      <c r="K88" s="114" t="e">
        <f>IF(AND('Mapa final'!#REF!="Alta",'Mapa final'!#REF!="Leve"),CONCATENATE("R38C",'Mapa final'!#REF!),"")</f>
        <v>#REF!</v>
      </c>
      <c r="L88" s="93" t="e">
        <f>IF(AND('Mapa final'!#REF!="Alta",'Mapa final'!#REF!="Leve"),CONCATENATE("R38C",'Mapa final'!#REF!),"")</f>
        <v>#REF!</v>
      </c>
      <c r="M88" s="92" t="e">
        <f>IF(AND('Mapa final'!#REF!="Alta",'Mapa final'!#REF!="Menor"),CONCATENATE("R38C",'Mapa final'!#REF!),"")</f>
        <v>#REF!</v>
      </c>
      <c r="N88" s="114" t="e">
        <f>IF(AND('Mapa final'!#REF!="Alta",'Mapa final'!#REF!="Menor"),CONCATENATE("R38C",'Mapa final'!#REF!),"")</f>
        <v>#REF!</v>
      </c>
      <c r="O88" s="93" t="e">
        <f>IF(AND('Mapa final'!#REF!="Alta",'Mapa final'!#REF!="Menor"),CONCATENATE("R38C",'Mapa final'!#REF!),"")</f>
        <v>#REF!</v>
      </c>
      <c r="P88" s="119" t="e">
        <f>IF(AND('Mapa final'!#REF!="Alta",'Mapa final'!#REF!="Moderado"),CONCATENATE("R38C",'Mapa final'!#REF!),"")</f>
        <v>#REF!</v>
      </c>
      <c r="Q88" s="120" t="e">
        <f>IF(AND('Mapa final'!#REF!="Alta",'Mapa final'!#REF!="Moderado"),CONCATENATE("R38C",'Mapa final'!#REF!),"")</f>
        <v>#REF!</v>
      </c>
      <c r="R88" s="121" t="e">
        <f>IF(AND('Mapa final'!#REF!="Alta",'Mapa final'!#REF!="Moderado"),CONCATENATE("R38C",'Mapa final'!#REF!),"")</f>
        <v>#REF!</v>
      </c>
      <c r="S88" s="119" t="e">
        <f>IF(AND('Mapa final'!#REF!="Alta",'Mapa final'!#REF!="Mayor"),CONCATENATE("R38C",'Mapa final'!#REF!),"")</f>
        <v>#REF!</v>
      </c>
      <c r="T88" s="120" t="e">
        <f>IF(AND('Mapa final'!#REF!="Alta",'Mapa final'!#REF!="Mayor"),CONCATENATE("R38C",'Mapa final'!#REF!),"")</f>
        <v>#REF!</v>
      </c>
      <c r="U88" s="121" t="e">
        <f>IF(AND('Mapa final'!#REF!="Alta",'Mapa final'!#REF!="Mayor"),CONCATENATE("R38C",'Mapa final'!#REF!),"")</f>
        <v>#REF!</v>
      </c>
      <c r="V88" s="87" t="e">
        <f>IF(AND('Mapa final'!#REF!="Alta",'Mapa final'!#REF!="Catastrófico"),CONCATENATE("R38C",'Mapa final'!#REF!),"")</f>
        <v>#REF!</v>
      </c>
      <c r="W88" s="113" t="e">
        <f>IF(AND('Mapa final'!#REF!="Alta",'Mapa final'!#REF!="Catastrófico"),CONCATENATE("R38C",'Mapa final'!#REF!),"")</f>
        <v>#REF!</v>
      </c>
      <c r="X88" s="88" t="e">
        <f>IF(AND('Mapa final'!#REF!="Alta",'Mapa final'!#REF!="Catastrófico"),CONCATENATE("R38C",'Mapa final'!#REF!),"")</f>
        <v>#REF!</v>
      </c>
      <c r="Y88" s="36"/>
      <c r="Z88" s="167"/>
      <c r="AA88" s="168"/>
      <c r="AB88" s="168"/>
      <c r="AC88" s="168"/>
      <c r="AD88" s="168"/>
      <c r="AE88" s="169"/>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row>
    <row r="89" spans="1:61" ht="15" customHeight="1" x14ac:dyDescent="0.35">
      <c r="A89" s="36"/>
      <c r="B89" s="193"/>
      <c r="C89" s="194"/>
      <c r="D89" s="195"/>
      <c r="E89" s="177"/>
      <c r="F89" s="176"/>
      <c r="G89" s="176"/>
      <c r="H89" s="176"/>
      <c r="I89" s="176"/>
      <c r="J89" s="92" t="e">
        <f>IF(AND('Mapa final'!#REF!="Alta",'Mapa final'!#REF!="Leve"),CONCATENATE("R39C",'Mapa final'!#REF!),"")</f>
        <v>#REF!</v>
      </c>
      <c r="K89" s="114" t="e">
        <f>IF(AND('Mapa final'!#REF!="Alta",'Mapa final'!#REF!="Leve"),CONCATENATE("R39C",'Mapa final'!#REF!),"")</f>
        <v>#REF!</v>
      </c>
      <c r="L89" s="93" t="e">
        <f>IF(AND('Mapa final'!#REF!="Alta",'Mapa final'!#REF!="Leve"),CONCATENATE("R39C",'Mapa final'!#REF!),"")</f>
        <v>#REF!</v>
      </c>
      <c r="M89" s="92" t="e">
        <f>IF(AND('Mapa final'!#REF!="Alta",'Mapa final'!#REF!="Menor"),CONCATENATE("R39C",'Mapa final'!#REF!),"")</f>
        <v>#REF!</v>
      </c>
      <c r="N89" s="114" t="e">
        <f>IF(AND('Mapa final'!#REF!="Alta",'Mapa final'!#REF!="Menor"),CONCATENATE("R39C",'Mapa final'!#REF!),"")</f>
        <v>#REF!</v>
      </c>
      <c r="O89" s="93" t="e">
        <f>IF(AND('Mapa final'!#REF!="Alta",'Mapa final'!#REF!="Menor"),CONCATENATE("R39C",'Mapa final'!#REF!),"")</f>
        <v>#REF!</v>
      </c>
      <c r="P89" s="119" t="e">
        <f>IF(AND('Mapa final'!#REF!="Alta",'Mapa final'!#REF!="Moderado"),CONCATENATE("R39C",'Mapa final'!#REF!),"")</f>
        <v>#REF!</v>
      </c>
      <c r="Q89" s="120" t="e">
        <f>IF(AND('Mapa final'!#REF!="Alta",'Mapa final'!#REF!="Moderado"),CONCATENATE("R39C",'Mapa final'!#REF!),"")</f>
        <v>#REF!</v>
      </c>
      <c r="R89" s="121" t="e">
        <f>IF(AND('Mapa final'!#REF!="Alta",'Mapa final'!#REF!="Moderado"),CONCATENATE("R39C",'Mapa final'!#REF!),"")</f>
        <v>#REF!</v>
      </c>
      <c r="S89" s="119" t="e">
        <f>IF(AND('Mapa final'!#REF!="Alta",'Mapa final'!#REF!="Mayor"),CONCATENATE("R39C",'Mapa final'!#REF!),"")</f>
        <v>#REF!</v>
      </c>
      <c r="T89" s="120" t="e">
        <f>IF(AND('Mapa final'!#REF!="Alta",'Mapa final'!#REF!="Mayor"),CONCATENATE("R39C",'Mapa final'!#REF!),"")</f>
        <v>#REF!</v>
      </c>
      <c r="U89" s="121" t="e">
        <f>IF(AND('Mapa final'!#REF!="Alta",'Mapa final'!#REF!="Mayor"),CONCATENATE("R39C",'Mapa final'!#REF!),"")</f>
        <v>#REF!</v>
      </c>
      <c r="V89" s="87" t="e">
        <f>IF(AND('Mapa final'!#REF!="Alta",'Mapa final'!#REF!="Catastrófico"),CONCATENATE("R39C",'Mapa final'!#REF!),"")</f>
        <v>#REF!</v>
      </c>
      <c r="W89" s="113" t="e">
        <f>IF(AND('Mapa final'!#REF!="Alta",'Mapa final'!#REF!="Catastrófico"),CONCATENATE("R39C",'Mapa final'!#REF!),"")</f>
        <v>#REF!</v>
      </c>
      <c r="X89" s="88" t="e">
        <f>IF(AND('Mapa final'!#REF!="Alta",'Mapa final'!#REF!="Catastrófico"),CONCATENATE("R39C",'Mapa final'!#REF!),"")</f>
        <v>#REF!</v>
      </c>
      <c r="Y89" s="36"/>
      <c r="Z89" s="167"/>
      <c r="AA89" s="168"/>
      <c r="AB89" s="168"/>
      <c r="AC89" s="168"/>
      <c r="AD89" s="168"/>
      <c r="AE89" s="169"/>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row>
    <row r="90" spans="1:61" ht="15" customHeight="1" x14ac:dyDescent="0.35">
      <c r="A90" s="36"/>
      <c r="B90" s="193"/>
      <c r="C90" s="194"/>
      <c r="D90" s="195"/>
      <c r="E90" s="177"/>
      <c r="F90" s="176"/>
      <c r="G90" s="176"/>
      <c r="H90" s="176"/>
      <c r="I90" s="176"/>
      <c r="J90" s="92" t="e">
        <f>IF(AND('Mapa final'!#REF!="Alta",'Mapa final'!#REF!="Leve"),CONCATENATE("R40C",'Mapa final'!#REF!),"")</f>
        <v>#REF!</v>
      </c>
      <c r="K90" s="114" t="e">
        <f>IF(AND('Mapa final'!#REF!="Alta",'Mapa final'!#REF!="Leve"),CONCATENATE("R40C",'Mapa final'!#REF!),"")</f>
        <v>#REF!</v>
      </c>
      <c r="L90" s="93" t="e">
        <f>IF(AND('Mapa final'!#REF!="Alta",'Mapa final'!#REF!="Leve"),CONCATENATE("R40C",'Mapa final'!#REF!),"")</f>
        <v>#REF!</v>
      </c>
      <c r="M90" s="92" t="e">
        <f>IF(AND('Mapa final'!#REF!="Alta",'Mapa final'!#REF!="Menor"),CONCATENATE("R40C",'Mapa final'!#REF!),"")</f>
        <v>#REF!</v>
      </c>
      <c r="N90" s="114" t="e">
        <f>IF(AND('Mapa final'!#REF!="Alta",'Mapa final'!#REF!="Menor"),CONCATENATE("R40C",'Mapa final'!#REF!),"")</f>
        <v>#REF!</v>
      </c>
      <c r="O90" s="93" t="e">
        <f>IF(AND('Mapa final'!#REF!="Alta",'Mapa final'!#REF!="Menor"),CONCATENATE("R40C",'Mapa final'!#REF!),"")</f>
        <v>#REF!</v>
      </c>
      <c r="P90" s="119" t="e">
        <f>IF(AND('Mapa final'!#REF!="Alta",'Mapa final'!#REF!="Moderado"),CONCATENATE("R40C",'Mapa final'!#REF!),"")</f>
        <v>#REF!</v>
      </c>
      <c r="Q90" s="120" t="e">
        <f>IF(AND('Mapa final'!#REF!="Alta",'Mapa final'!#REF!="Moderado"),CONCATENATE("R40C",'Mapa final'!#REF!),"")</f>
        <v>#REF!</v>
      </c>
      <c r="R90" s="121" t="e">
        <f>IF(AND('Mapa final'!#REF!="Alta",'Mapa final'!#REF!="Moderado"),CONCATENATE("R40C",'Mapa final'!#REF!),"")</f>
        <v>#REF!</v>
      </c>
      <c r="S90" s="119" t="e">
        <f>IF(AND('Mapa final'!#REF!="Alta",'Mapa final'!#REF!="Mayor"),CONCATENATE("R40C",'Mapa final'!#REF!),"")</f>
        <v>#REF!</v>
      </c>
      <c r="T90" s="120" t="e">
        <f>IF(AND('Mapa final'!#REF!="Alta",'Mapa final'!#REF!="Mayor"),CONCATENATE("R40C",'Mapa final'!#REF!),"")</f>
        <v>#REF!</v>
      </c>
      <c r="U90" s="121" t="e">
        <f>IF(AND('Mapa final'!#REF!="Alta",'Mapa final'!#REF!="Mayor"),CONCATENATE("R40C",'Mapa final'!#REF!),"")</f>
        <v>#REF!</v>
      </c>
      <c r="V90" s="87" t="e">
        <f>IF(AND('Mapa final'!#REF!="Alta",'Mapa final'!#REF!="Catastrófico"),CONCATENATE("R40C",'Mapa final'!#REF!),"")</f>
        <v>#REF!</v>
      </c>
      <c r="W90" s="113" t="e">
        <f>IF(AND('Mapa final'!#REF!="Alta",'Mapa final'!#REF!="Catastrófico"),CONCATENATE("R40C",'Mapa final'!#REF!),"")</f>
        <v>#REF!</v>
      </c>
      <c r="X90" s="88" t="e">
        <f>IF(AND('Mapa final'!#REF!="Alta",'Mapa final'!#REF!="Catastrófico"),CONCATENATE("R40C",'Mapa final'!#REF!),"")</f>
        <v>#REF!</v>
      </c>
      <c r="Y90" s="36"/>
      <c r="Z90" s="167"/>
      <c r="AA90" s="168"/>
      <c r="AB90" s="168"/>
      <c r="AC90" s="168"/>
      <c r="AD90" s="168"/>
      <c r="AE90" s="169"/>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row>
    <row r="91" spans="1:61" ht="15" customHeight="1" x14ac:dyDescent="0.35">
      <c r="A91" s="36"/>
      <c r="B91" s="193"/>
      <c r="C91" s="194"/>
      <c r="D91" s="195"/>
      <c r="E91" s="177"/>
      <c r="F91" s="176"/>
      <c r="G91" s="176"/>
      <c r="H91" s="176"/>
      <c r="I91" s="176"/>
      <c r="J91" s="92" t="e">
        <f>IF(AND('Mapa final'!#REF!="Alta",'Mapa final'!#REF!="Leve"),CONCATENATE("R41C",'Mapa final'!#REF!),"")</f>
        <v>#REF!</v>
      </c>
      <c r="K91" s="114" t="e">
        <f>IF(AND('Mapa final'!#REF!="Alta",'Mapa final'!#REF!="Leve"),CONCATENATE("R41C",'Mapa final'!#REF!),"")</f>
        <v>#REF!</v>
      </c>
      <c r="L91" s="93" t="e">
        <f>IF(AND('Mapa final'!#REF!="Alta",'Mapa final'!#REF!="Leve"),CONCATENATE("R41C",'Mapa final'!#REF!),"")</f>
        <v>#REF!</v>
      </c>
      <c r="M91" s="92" t="e">
        <f>IF(AND('Mapa final'!#REF!="Alta",'Mapa final'!#REF!="Menor"),CONCATENATE("R41C",'Mapa final'!#REF!),"")</f>
        <v>#REF!</v>
      </c>
      <c r="N91" s="114" t="e">
        <f>IF(AND('Mapa final'!#REF!="Alta",'Mapa final'!#REF!="Menor"),CONCATENATE("R41C",'Mapa final'!#REF!),"")</f>
        <v>#REF!</v>
      </c>
      <c r="O91" s="93" t="e">
        <f>IF(AND('Mapa final'!#REF!="Alta",'Mapa final'!#REF!="Menor"),CONCATENATE("R41C",'Mapa final'!#REF!),"")</f>
        <v>#REF!</v>
      </c>
      <c r="P91" s="119" t="e">
        <f>IF(AND('Mapa final'!#REF!="Alta",'Mapa final'!#REF!="Moderado"),CONCATENATE("R41C",'Mapa final'!#REF!),"")</f>
        <v>#REF!</v>
      </c>
      <c r="Q91" s="120" t="e">
        <f>IF(AND('Mapa final'!#REF!="Alta",'Mapa final'!#REF!="Moderado"),CONCATENATE("R41C",'Mapa final'!#REF!),"")</f>
        <v>#REF!</v>
      </c>
      <c r="R91" s="121" t="e">
        <f>IF(AND('Mapa final'!#REF!="Alta",'Mapa final'!#REF!="Moderado"),CONCATENATE("R41C",'Mapa final'!#REF!),"")</f>
        <v>#REF!</v>
      </c>
      <c r="S91" s="119" t="e">
        <f>IF(AND('Mapa final'!#REF!="Alta",'Mapa final'!#REF!="Mayor"),CONCATENATE("R41C",'Mapa final'!#REF!),"")</f>
        <v>#REF!</v>
      </c>
      <c r="T91" s="120" t="e">
        <f>IF(AND('Mapa final'!#REF!="Alta",'Mapa final'!#REF!="Mayor"),CONCATENATE("R41C",'Mapa final'!#REF!),"")</f>
        <v>#REF!</v>
      </c>
      <c r="U91" s="121" t="e">
        <f>IF(AND('Mapa final'!#REF!="Alta",'Mapa final'!#REF!="Mayor"),CONCATENATE("R41C",'Mapa final'!#REF!),"")</f>
        <v>#REF!</v>
      </c>
      <c r="V91" s="87" t="e">
        <f>IF(AND('Mapa final'!#REF!="Alta",'Mapa final'!#REF!="Catastrófico"),CONCATENATE("R41C",'Mapa final'!#REF!),"")</f>
        <v>#REF!</v>
      </c>
      <c r="W91" s="113" t="e">
        <f>IF(AND('Mapa final'!#REF!="Alta",'Mapa final'!#REF!="Catastrófico"),CONCATENATE("R41C",'Mapa final'!#REF!),"")</f>
        <v>#REF!</v>
      </c>
      <c r="X91" s="88" t="e">
        <f>IF(AND('Mapa final'!#REF!="Alta",'Mapa final'!#REF!="Catastrófico"),CONCATENATE("R41C",'Mapa final'!#REF!),"")</f>
        <v>#REF!</v>
      </c>
      <c r="Y91" s="36"/>
      <c r="Z91" s="167"/>
      <c r="AA91" s="168"/>
      <c r="AB91" s="168"/>
      <c r="AC91" s="168"/>
      <c r="AD91" s="168"/>
      <c r="AE91" s="169"/>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row>
    <row r="92" spans="1:61" ht="15" customHeight="1" x14ac:dyDescent="0.35">
      <c r="A92" s="36"/>
      <c r="B92" s="193"/>
      <c r="C92" s="194"/>
      <c r="D92" s="195"/>
      <c r="E92" s="177"/>
      <c r="F92" s="176"/>
      <c r="G92" s="176"/>
      <c r="H92" s="176"/>
      <c r="I92" s="176"/>
      <c r="J92" s="92" t="e">
        <f>IF(AND('Mapa final'!#REF!="Alta",'Mapa final'!#REF!="Leve"),CONCATENATE("R42C",'Mapa final'!#REF!),"")</f>
        <v>#REF!</v>
      </c>
      <c r="K92" s="114" t="e">
        <f>IF(AND('Mapa final'!#REF!="Alta",'Mapa final'!#REF!="Leve"),CONCATENATE("R42C",'Mapa final'!#REF!),"")</f>
        <v>#REF!</v>
      </c>
      <c r="L92" s="93" t="e">
        <f>IF(AND('Mapa final'!#REF!="Alta",'Mapa final'!#REF!="Leve"),CONCATENATE("R42C",'Mapa final'!#REF!),"")</f>
        <v>#REF!</v>
      </c>
      <c r="M92" s="92" t="e">
        <f>IF(AND('Mapa final'!#REF!="Alta",'Mapa final'!#REF!="Menor"),CONCATENATE("R42C",'Mapa final'!#REF!),"")</f>
        <v>#REF!</v>
      </c>
      <c r="N92" s="114" t="e">
        <f>IF(AND('Mapa final'!#REF!="Alta",'Mapa final'!#REF!="Menor"),CONCATENATE("R42C",'Mapa final'!#REF!),"")</f>
        <v>#REF!</v>
      </c>
      <c r="O92" s="93" t="e">
        <f>IF(AND('Mapa final'!#REF!="Alta",'Mapa final'!#REF!="Menor"),CONCATENATE("R42C",'Mapa final'!#REF!),"")</f>
        <v>#REF!</v>
      </c>
      <c r="P92" s="119" t="e">
        <f>IF(AND('Mapa final'!#REF!="Alta",'Mapa final'!#REF!="Moderado"),CONCATENATE("R42C",'Mapa final'!#REF!),"")</f>
        <v>#REF!</v>
      </c>
      <c r="Q92" s="120" t="e">
        <f>IF(AND('Mapa final'!#REF!="Alta",'Mapa final'!#REF!="Moderado"),CONCATENATE("R42C",'Mapa final'!#REF!),"")</f>
        <v>#REF!</v>
      </c>
      <c r="R92" s="121" t="e">
        <f>IF(AND('Mapa final'!#REF!="Alta",'Mapa final'!#REF!="Moderado"),CONCATENATE("R42C",'Mapa final'!#REF!),"")</f>
        <v>#REF!</v>
      </c>
      <c r="S92" s="119" t="e">
        <f>IF(AND('Mapa final'!#REF!="Alta",'Mapa final'!#REF!="Mayor"),CONCATENATE("R42C",'Mapa final'!#REF!),"")</f>
        <v>#REF!</v>
      </c>
      <c r="T92" s="120" t="e">
        <f>IF(AND('Mapa final'!#REF!="Alta",'Mapa final'!#REF!="Mayor"),CONCATENATE("R42C",'Mapa final'!#REF!),"")</f>
        <v>#REF!</v>
      </c>
      <c r="U92" s="121" t="e">
        <f>IF(AND('Mapa final'!#REF!="Alta",'Mapa final'!#REF!="Mayor"),CONCATENATE("R42C",'Mapa final'!#REF!),"")</f>
        <v>#REF!</v>
      </c>
      <c r="V92" s="87" t="e">
        <f>IF(AND('Mapa final'!#REF!="Alta",'Mapa final'!#REF!="Catastrófico"),CONCATENATE("R42C",'Mapa final'!#REF!),"")</f>
        <v>#REF!</v>
      </c>
      <c r="W92" s="113" t="e">
        <f>IF(AND('Mapa final'!#REF!="Alta",'Mapa final'!#REF!="Catastrófico"),CONCATENATE("R42C",'Mapa final'!#REF!),"")</f>
        <v>#REF!</v>
      </c>
      <c r="X92" s="88" t="e">
        <f>IF(AND('Mapa final'!#REF!="Alta",'Mapa final'!#REF!="Catastrófico"),CONCATENATE("R42C",'Mapa final'!#REF!),"")</f>
        <v>#REF!</v>
      </c>
      <c r="Y92" s="36"/>
      <c r="Z92" s="167"/>
      <c r="AA92" s="168"/>
      <c r="AB92" s="168"/>
      <c r="AC92" s="168"/>
      <c r="AD92" s="168"/>
      <c r="AE92" s="169"/>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row>
    <row r="93" spans="1:61" ht="15" customHeight="1" thickBot="1" x14ac:dyDescent="0.4">
      <c r="A93" s="36"/>
      <c r="B93" s="193"/>
      <c r="C93" s="194"/>
      <c r="D93" s="195"/>
      <c r="E93" s="177"/>
      <c r="F93" s="176"/>
      <c r="G93" s="176"/>
      <c r="H93" s="176"/>
      <c r="I93" s="176"/>
      <c r="J93" s="92" t="e">
        <f>IF(AND('Mapa final'!#REF!="Alta",'Mapa final'!#REF!="Leve"),CONCATENATE("R43C",'Mapa final'!#REF!),"")</f>
        <v>#REF!</v>
      </c>
      <c r="K93" s="114" t="e">
        <f>IF(AND('Mapa final'!#REF!="Alta",'Mapa final'!#REF!="Leve"),CONCATENATE("R43C",'Mapa final'!#REF!),"")</f>
        <v>#REF!</v>
      </c>
      <c r="L93" s="93" t="e">
        <f>IF(AND('Mapa final'!#REF!="Alta",'Mapa final'!#REF!="Leve"),CONCATENATE("R43C",'Mapa final'!#REF!),"")</f>
        <v>#REF!</v>
      </c>
      <c r="M93" s="92" t="e">
        <f>IF(AND('Mapa final'!#REF!="Alta",'Mapa final'!#REF!="Menor"),CONCATENATE("R43C",'Mapa final'!#REF!),"")</f>
        <v>#REF!</v>
      </c>
      <c r="N93" s="114" t="e">
        <f>IF(AND('Mapa final'!#REF!="Alta",'Mapa final'!#REF!="Menor"),CONCATENATE("R43C",'Mapa final'!#REF!),"")</f>
        <v>#REF!</v>
      </c>
      <c r="O93" s="93" t="e">
        <f>IF(AND('Mapa final'!#REF!="Alta",'Mapa final'!#REF!="Menor"),CONCATENATE("R43C",'Mapa final'!#REF!),"")</f>
        <v>#REF!</v>
      </c>
      <c r="P93" s="119" t="e">
        <f>IF(AND('Mapa final'!#REF!="Alta",'Mapa final'!#REF!="Moderado"),CONCATENATE("R43C",'Mapa final'!#REF!),"")</f>
        <v>#REF!</v>
      </c>
      <c r="Q93" s="120" t="e">
        <f>IF(AND('Mapa final'!#REF!="Alta",'Mapa final'!#REF!="Moderado"),CONCATENATE("R43C",'Mapa final'!#REF!),"")</f>
        <v>#REF!</v>
      </c>
      <c r="R93" s="121" t="e">
        <f>IF(AND('Mapa final'!#REF!="Alta",'Mapa final'!#REF!="Moderado"),CONCATENATE("R43C",'Mapa final'!#REF!),"")</f>
        <v>#REF!</v>
      </c>
      <c r="S93" s="119" t="e">
        <f>IF(AND('Mapa final'!#REF!="Alta",'Mapa final'!#REF!="Mayor"),CONCATENATE("R43C",'Mapa final'!#REF!),"")</f>
        <v>#REF!</v>
      </c>
      <c r="T93" s="120" t="e">
        <f>IF(AND('Mapa final'!#REF!="Alta",'Mapa final'!#REF!="Mayor"),CONCATENATE("R43C",'Mapa final'!#REF!),"")</f>
        <v>#REF!</v>
      </c>
      <c r="U93" s="121" t="e">
        <f>IF(AND('Mapa final'!#REF!="Alta",'Mapa final'!#REF!="Mayor"),CONCATENATE("R43C",'Mapa final'!#REF!),"")</f>
        <v>#REF!</v>
      </c>
      <c r="V93" s="87" t="e">
        <f>IF(AND('Mapa final'!#REF!="Alta",'Mapa final'!#REF!="Catastrófico"),CONCATENATE("R43C",'Mapa final'!#REF!),"")</f>
        <v>#REF!</v>
      </c>
      <c r="W93" s="113" t="e">
        <f>IF(AND('Mapa final'!#REF!="Alta",'Mapa final'!#REF!="Catastrófico"),CONCATENATE("R43C",'Mapa final'!#REF!),"")</f>
        <v>#REF!</v>
      </c>
      <c r="X93" s="88" t="e">
        <f>IF(AND('Mapa final'!#REF!="Alta",'Mapa final'!#REF!="Catastrófico"),CONCATENATE("R43C",'Mapa final'!#REF!),"")</f>
        <v>#REF!</v>
      </c>
      <c r="Y93" s="36"/>
      <c r="Z93" s="170"/>
      <c r="AA93" s="171"/>
      <c r="AB93" s="171"/>
      <c r="AC93" s="171"/>
      <c r="AD93" s="171"/>
      <c r="AE93" s="172"/>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row>
    <row r="94" spans="1:61" ht="15" customHeight="1" x14ac:dyDescent="0.35">
      <c r="A94" s="36"/>
      <c r="B94" s="193"/>
      <c r="C94" s="194"/>
      <c r="D94" s="195"/>
      <c r="E94" s="173" t="s">
        <v>101</v>
      </c>
      <c r="F94" s="174"/>
      <c r="G94" s="174"/>
      <c r="H94" s="174"/>
      <c r="I94" s="174"/>
      <c r="J94" s="89" t="e">
        <f>IF(AND('Mapa final'!#REF!="Media",'Mapa final'!#REF!="Leve"),CONCATENATE("R1C",'Mapa final'!#REF!),"")</f>
        <v>#REF!</v>
      </c>
      <c r="K94" s="90" t="e">
        <f>IF(AND('Mapa final'!#REF!="Media",'Mapa final'!#REF!="Leve"),CONCATENATE("R1C",'Mapa final'!#REF!),"")</f>
        <v>#REF!</v>
      </c>
      <c r="L94" s="91" t="e">
        <f>IF(AND('Mapa final'!#REF!="Media",'Mapa final'!#REF!="Leve"),CONCATENATE("R1C",'Mapa final'!#REF!),"")</f>
        <v>#REF!</v>
      </c>
      <c r="M94" s="89" t="e">
        <f>IF(AND('Mapa final'!#REF!="Media",'Mapa final'!#REF!="Menor"),CONCATENATE("R1C",'Mapa final'!#REF!),"")</f>
        <v>#REF!</v>
      </c>
      <c r="N94" s="90" t="e">
        <f>IF(AND('Mapa final'!#REF!="Media",'Mapa final'!#REF!="Menor"),CONCATENATE("R1C",'Mapa final'!#REF!),"")</f>
        <v>#REF!</v>
      </c>
      <c r="O94" s="91" t="e">
        <f>IF(AND('Mapa final'!#REF!="Media",'Mapa final'!#REF!="Menor"),CONCATENATE("R1C",'Mapa final'!#REF!),"")</f>
        <v>#REF!</v>
      </c>
      <c r="P94" s="89" t="e">
        <f>IF(AND('Mapa final'!#REF!="Media",'Mapa final'!#REF!="Moderado"),CONCATENATE("R1C",'Mapa final'!#REF!),"")</f>
        <v>#REF!</v>
      </c>
      <c r="Q94" s="90" t="e">
        <f>IF(AND('Mapa final'!#REF!="Media",'Mapa final'!#REF!="Moderado"),CONCATENATE("R1C",'Mapa final'!#REF!),"")</f>
        <v>#REF!</v>
      </c>
      <c r="R94" s="91" t="e">
        <f>IF(AND('Mapa final'!#REF!="Media",'Mapa final'!#REF!="Moderado"),CONCATENATE("R1C",'Mapa final'!#REF!),"")</f>
        <v>#REF!</v>
      </c>
      <c r="S94" s="116" t="e">
        <f>IF(AND('Mapa final'!#REF!="Media",'Mapa final'!#REF!="Mayor"),CONCATENATE("R1C",'Mapa final'!#REF!),"")</f>
        <v>#REF!</v>
      </c>
      <c r="T94" s="117" t="e">
        <f>IF(AND('Mapa final'!#REF!="Media",'Mapa final'!#REF!="Mayor"),CONCATENATE("R1C",'Mapa final'!#REF!),"")</f>
        <v>#REF!</v>
      </c>
      <c r="U94" s="118" t="e">
        <f>IF(AND('Mapa final'!#REF!="Media",'Mapa final'!#REF!="Mayor"),CONCATENATE("R1C",'Mapa final'!#REF!),"")</f>
        <v>#REF!</v>
      </c>
      <c r="V94" s="84" t="e">
        <f>IF(AND('Mapa final'!#REF!="Media",'Mapa final'!#REF!="Catastrófico"),CONCATENATE("R1C",'Mapa final'!#REF!),"")</f>
        <v>#REF!</v>
      </c>
      <c r="W94" s="85" t="e">
        <f>IF(AND('Mapa final'!#REF!="Media",'Mapa final'!#REF!="Catastrófico"),CONCATENATE("R1C",'Mapa final'!#REF!),"")</f>
        <v>#REF!</v>
      </c>
      <c r="X94" s="86" t="e">
        <f>IF(AND('Mapa final'!#REF!="Media",'Mapa final'!#REF!="Catastrófico"),CONCATENATE("R1C",'Mapa final'!#REF!),"")</f>
        <v>#REF!</v>
      </c>
      <c r="Y94" s="36"/>
      <c r="Z94" s="209" t="s">
        <v>68</v>
      </c>
      <c r="AA94" s="210"/>
      <c r="AB94" s="210"/>
      <c r="AC94" s="210"/>
      <c r="AD94" s="210"/>
      <c r="AE94" s="211"/>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row>
    <row r="95" spans="1:61" ht="15" customHeight="1" x14ac:dyDescent="0.35">
      <c r="A95" s="36"/>
      <c r="B95" s="193"/>
      <c r="C95" s="194"/>
      <c r="D95" s="195"/>
      <c r="E95" s="175"/>
      <c r="F95" s="176"/>
      <c r="G95" s="176"/>
      <c r="H95" s="176"/>
      <c r="I95" s="176"/>
      <c r="J95" s="92" t="e">
        <f>IF(AND('Mapa final'!#REF!="Media",'Mapa final'!#REF!="Leve"),CONCATENATE("R2C",'Mapa final'!#REF!),"")</f>
        <v>#REF!</v>
      </c>
      <c r="K95" s="114" t="e">
        <f>IF(AND('Mapa final'!#REF!="Media",'Mapa final'!#REF!="Leve"),CONCATENATE("R2C",'Mapa final'!#REF!),"")</f>
        <v>#REF!</v>
      </c>
      <c r="L95" s="93" t="e">
        <f>IF(AND('Mapa final'!#REF!="Media",'Mapa final'!#REF!="Leve"),CONCATENATE("R2C",'Mapa final'!#REF!),"")</f>
        <v>#REF!</v>
      </c>
      <c r="M95" s="92" t="e">
        <f>IF(AND('Mapa final'!#REF!="Media",'Mapa final'!#REF!="Menor"),CONCATENATE("R2C",'Mapa final'!#REF!),"")</f>
        <v>#REF!</v>
      </c>
      <c r="N95" s="114" t="e">
        <f>IF(AND('Mapa final'!#REF!="Media",'Mapa final'!#REF!="Menor"),CONCATENATE("R2C",'Mapa final'!#REF!),"")</f>
        <v>#REF!</v>
      </c>
      <c r="O95" s="93" t="e">
        <f>IF(AND('Mapa final'!#REF!="Media",'Mapa final'!#REF!="Menor"),CONCATENATE("R2C",'Mapa final'!#REF!),"")</f>
        <v>#REF!</v>
      </c>
      <c r="P95" s="92" t="e">
        <f>IF(AND('Mapa final'!#REF!="Media",'Mapa final'!#REF!="Moderado"),CONCATENATE("R2C",'Mapa final'!#REF!),"")</f>
        <v>#REF!</v>
      </c>
      <c r="Q95" s="114" t="e">
        <f>IF(AND('Mapa final'!#REF!="Media",'Mapa final'!#REF!="Moderado"),CONCATENATE("R2C",'Mapa final'!#REF!),"")</f>
        <v>#REF!</v>
      </c>
      <c r="R95" s="93" t="e">
        <f>IF(AND('Mapa final'!#REF!="Media",'Mapa final'!#REF!="Moderado"),CONCATENATE("R2C",'Mapa final'!#REF!),"")</f>
        <v>#REF!</v>
      </c>
      <c r="S95" s="119" t="e">
        <f>IF(AND('Mapa final'!#REF!="Media",'Mapa final'!#REF!="Mayor"),CONCATENATE("R2C",'Mapa final'!#REF!),"")</f>
        <v>#REF!</v>
      </c>
      <c r="T95" s="120" t="e">
        <f>IF(AND('Mapa final'!#REF!="Media",'Mapa final'!#REF!="Mayor"),CONCATENATE("R2C",'Mapa final'!#REF!),"")</f>
        <v>#REF!</v>
      </c>
      <c r="U95" s="121" t="e">
        <f>IF(AND('Mapa final'!#REF!="Media",'Mapa final'!#REF!="Mayor"),CONCATENATE("R2C",'Mapa final'!#REF!),"")</f>
        <v>#REF!</v>
      </c>
      <c r="V95" s="87" t="e">
        <f>IF(AND('Mapa final'!#REF!="Media",'Mapa final'!#REF!="Catastrófico"),CONCATENATE("R2C",'Mapa final'!#REF!),"")</f>
        <v>#REF!</v>
      </c>
      <c r="W95" s="113" t="e">
        <f>IF(AND('Mapa final'!#REF!="Media",'Mapa final'!#REF!="Catastrófico"),CONCATENATE("R2C",'Mapa final'!#REF!),"")</f>
        <v>#REF!</v>
      </c>
      <c r="X95" s="88" t="e">
        <f>IF(AND('Mapa final'!#REF!="Media",'Mapa final'!#REF!="Catastrófico"),CONCATENATE("R2C",'Mapa final'!#REF!),"")</f>
        <v>#REF!</v>
      </c>
      <c r="Y95" s="36"/>
      <c r="Z95" s="212"/>
      <c r="AA95" s="213"/>
      <c r="AB95" s="213"/>
      <c r="AC95" s="213"/>
      <c r="AD95" s="213"/>
      <c r="AE95" s="214"/>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row>
    <row r="96" spans="1:61" ht="15" customHeight="1" x14ac:dyDescent="0.35">
      <c r="A96" s="36"/>
      <c r="B96" s="193"/>
      <c r="C96" s="194"/>
      <c r="D96" s="195"/>
      <c r="E96" s="177"/>
      <c r="F96" s="176"/>
      <c r="G96" s="176"/>
      <c r="H96" s="176"/>
      <c r="I96" s="176"/>
      <c r="J96" s="92" t="e">
        <f>IF(AND('Mapa final'!#REF!="Media",'Mapa final'!#REF!="Leve"),CONCATENATE("R3C",'Mapa final'!#REF!),"")</f>
        <v>#REF!</v>
      </c>
      <c r="K96" s="114" t="e">
        <f>IF(AND('Mapa final'!#REF!="Media",'Mapa final'!#REF!="Leve"),CONCATENATE("R3C",'Mapa final'!#REF!),"")</f>
        <v>#REF!</v>
      </c>
      <c r="L96" s="93" t="e">
        <f>IF(AND('Mapa final'!#REF!="Media",'Mapa final'!#REF!="Leve"),CONCATENATE("R3C",'Mapa final'!#REF!),"")</f>
        <v>#REF!</v>
      </c>
      <c r="M96" s="92" t="e">
        <f>IF(AND('Mapa final'!#REF!="Media",'Mapa final'!#REF!="Menor"),CONCATENATE("R3C",'Mapa final'!#REF!),"")</f>
        <v>#REF!</v>
      </c>
      <c r="N96" s="114" t="e">
        <f>IF(AND('Mapa final'!#REF!="Media",'Mapa final'!#REF!="Menor"),CONCATENATE("R3C",'Mapa final'!#REF!),"")</f>
        <v>#REF!</v>
      </c>
      <c r="O96" s="93" t="e">
        <f>IF(AND('Mapa final'!#REF!="Media",'Mapa final'!#REF!="Menor"),CONCATENATE("R3C",'Mapa final'!#REF!),"")</f>
        <v>#REF!</v>
      </c>
      <c r="P96" s="92" t="e">
        <f>IF(AND('Mapa final'!#REF!="Media",'Mapa final'!#REF!="Moderado"),CONCATENATE("R3C",'Mapa final'!#REF!),"")</f>
        <v>#REF!</v>
      </c>
      <c r="Q96" s="114" t="e">
        <f>IF(AND('Mapa final'!#REF!="Media",'Mapa final'!#REF!="Moderado"),CONCATENATE("R3C",'Mapa final'!#REF!),"")</f>
        <v>#REF!</v>
      </c>
      <c r="R96" s="93" t="e">
        <f>IF(AND('Mapa final'!#REF!="Media",'Mapa final'!#REF!="Moderado"),CONCATENATE("R3C",'Mapa final'!#REF!),"")</f>
        <v>#REF!</v>
      </c>
      <c r="S96" s="119" t="e">
        <f>IF(AND('Mapa final'!#REF!="Media",'Mapa final'!#REF!="Mayor"),CONCATENATE("R3C",'Mapa final'!#REF!),"")</f>
        <v>#REF!</v>
      </c>
      <c r="T96" s="120" t="e">
        <f>IF(AND('Mapa final'!#REF!="Media",'Mapa final'!#REF!="Mayor"),CONCATENATE("R3C",'Mapa final'!#REF!),"")</f>
        <v>#REF!</v>
      </c>
      <c r="U96" s="121" t="e">
        <f>IF(AND('Mapa final'!#REF!="Media",'Mapa final'!#REF!="Mayor"),CONCATENATE("R3C",'Mapa final'!#REF!),"")</f>
        <v>#REF!</v>
      </c>
      <c r="V96" s="87" t="e">
        <f>IF(AND('Mapa final'!#REF!="Media",'Mapa final'!#REF!="Catastrófico"),CONCATENATE("R3C",'Mapa final'!#REF!),"")</f>
        <v>#REF!</v>
      </c>
      <c r="W96" s="113" t="e">
        <f>IF(AND('Mapa final'!#REF!="Media",'Mapa final'!#REF!="Catastrófico"),CONCATENATE("R3C",'Mapa final'!#REF!),"")</f>
        <v>#REF!</v>
      </c>
      <c r="X96" s="88" t="e">
        <f>IF(AND('Mapa final'!#REF!="Media",'Mapa final'!#REF!="Catastrófico"),CONCATENATE("R3C",'Mapa final'!#REF!),"")</f>
        <v>#REF!</v>
      </c>
      <c r="Y96" s="36"/>
      <c r="Z96" s="212"/>
      <c r="AA96" s="213"/>
      <c r="AB96" s="213"/>
      <c r="AC96" s="213"/>
      <c r="AD96" s="213"/>
      <c r="AE96" s="214"/>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row>
    <row r="97" spans="1:61" ht="15" customHeight="1" x14ac:dyDescent="0.35">
      <c r="A97" s="36"/>
      <c r="B97" s="193"/>
      <c r="C97" s="194"/>
      <c r="D97" s="195"/>
      <c r="E97" s="177"/>
      <c r="F97" s="176"/>
      <c r="G97" s="176"/>
      <c r="H97" s="176"/>
      <c r="I97" s="176"/>
      <c r="J97" s="92" t="e">
        <f>IF(AND('Mapa final'!#REF!="Media",'Mapa final'!#REF!="Leve"),CONCATENATE("R4C",'Mapa final'!#REF!),"")</f>
        <v>#REF!</v>
      </c>
      <c r="K97" s="114" t="e">
        <f>IF(AND('Mapa final'!#REF!="Media",'Mapa final'!#REF!="Leve"),CONCATENATE("R4C",'Mapa final'!#REF!),"")</f>
        <v>#REF!</v>
      </c>
      <c r="L97" s="93" t="e">
        <f>IF(AND('Mapa final'!#REF!="Media",'Mapa final'!#REF!="Leve"),CONCATENATE("R4C",'Mapa final'!#REF!),"")</f>
        <v>#REF!</v>
      </c>
      <c r="M97" s="92" t="e">
        <f>IF(AND('Mapa final'!#REF!="Media",'Mapa final'!#REF!="Menor"),CONCATENATE("R4C",'Mapa final'!#REF!),"")</f>
        <v>#REF!</v>
      </c>
      <c r="N97" s="114" t="e">
        <f>IF(AND('Mapa final'!#REF!="Media",'Mapa final'!#REF!="Menor"),CONCATENATE("R4C",'Mapa final'!#REF!),"")</f>
        <v>#REF!</v>
      </c>
      <c r="O97" s="93" t="e">
        <f>IF(AND('Mapa final'!#REF!="Media",'Mapa final'!#REF!="Menor"),CONCATENATE("R4C",'Mapa final'!#REF!),"")</f>
        <v>#REF!</v>
      </c>
      <c r="P97" s="92" t="e">
        <f>IF(AND('Mapa final'!#REF!="Media",'Mapa final'!#REF!="Moderado"),CONCATENATE("R4C",'Mapa final'!#REF!),"")</f>
        <v>#REF!</v>
      </c>
      <c r="Q97" s="114" t="e">
        <f>IF(AND('Mapa final'!#REF!="Media",'Mapa final'!#REF!="Moderado"),CONCATENATE("R4C",'Mapa final'!#REF!),"")</f>
        <v>#REF!</v>
      </c>
      <c r="R97" s="93" t="e">
        <f>IF(AND('Mapa final'!#REF!="Media",'Mapa final'!#REF!="Moderado"),CONCATENATE("R4C",'Mapa final'!#REF!),"")</f>
        <v>#REF!</v>
      </c>
      <c r="S97" s="119" t="e">
        <f>IF(AND('Mapa final'!#REF!="Media",'Mapa final'!#REF!="Mayor"),CONCATENATE("R4C",'Mapa final'!#REF!),"")</f>
        <v>#REF!</v>
      </c>
      <c r="T97" s="120" t="e">
        <f>IF(AND('Mapa final'!#REF!="Media",'Mapa final'!#REF!="Mayor"),CONCATENATE("R4C",'Mapa final'!#REF!),"")</f>
        <v>#REF!</v>
      </c>
      <c r="U97" s="121" t="e">
        <f>IF(AND('Mapa final'!#REF!="Media",'Mapa final'!#REF!="Mayor"),CONCATENATE("R4C",'Mapa final'!#REF!),"")</f>
        <v>#REF!</v>
      </c>
      <c r="V97" s="87" t="e">
        <f>IF(AND('Mapa final'!#REF!="Media",'Mapa final'!#REF!="Catastrófico"),CONCATENATE("R4C",'Mapa final'!#REF!),"")</f>
        <v>#REF!</v>
      </c>
      <c r="W97" s="113" t="e">
        <f>IF(AND('Mapa final'!#REF!="Media",'Mapa final'!#REF!="Catastrófico"),CONCATENATE("R4C",'Mapa final'!#REF!),"")</f>
        <v>#REF!</v>
      </c>
      <c r="X97" s="88" t="e">
        <f>IF(AND('Mapa final'!#REF!="Media",'Mapa final'!#REF!="Catastrófico"),CONCATENATE("R4C",'Mapa final'!#REF!),"")</f>
        <v>#REF!</v>
      </c>
      <c r="Y97" s="36"/>
      <c r="Z97" s="212"/>
      <c r="AA97" s="213"/>
      <c r="AB97" s="213"/>
      <c r="AC97" s="213"/>
      <c r="AD97" s="213"/>
      <c r="AE97" s="214"/>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row>
    <row r="98" spans="1:61" ht="15" customHeight="1" x14ac:dyDescent="0.35">
      <c r="A98" s="36"/>
      <c r="B98" s="193"/>
      <c r="C98" s="194"/>
      <c r="D98" s="195"/>
      <c r="E98" s="177"/>
      <c r="F98" s="176"/>
      <c r="G98" s="176"/>
      <c r="H98" s="176"/>
      <c r="I98" s="176"/>
      <c r="J98" s="92" t="e">
        <f>IF(AND('Mapa final'!#REF!="Media",'Mapa final'!#REF!="Leve"),CONCATENATE("R5C",'Mapa final'!#REF!),"")</f>
        <v>#REF!</v>
      </c>
      <c r="K98" s="114" t="e">
        <f>IF(AND('Mapa final'!#REF!="Media",'Mapa final'!#REF!="Leve"),CONCATENATE("R5C",'Mapa final'!#REF!),"")</f>
        <v>#REF!</v>
      </c>
      <c r="L98" s="93" t="e">
        <f>IF(AND('Mapa final'!#REF!="Media",'Mapa final'!#REF!="Leve"),CONCATENATE("R5C",'Mapa final'!#REF!),"")</f>
        <v>#REF!</v>
      </c>
      <c r="M98" s="92" t="e">
        <f>IF(AND('Mapa final'!#REF!="Media",'Mapa final'!#REF!="Menor"),CONCATENATE("R5C",'Mapa final'!#REF!),"")</f>
        <v>#REF!</v>
      </c>
      <c r="N98" s="114" t="e">
        <f>IF(AND('Mapa final'!#REF!="Media",'Mapa final'!#REF!="Menor"),CONCATENATE("R5C",'Mapa final'!#REF!),"")</f>
        <v>#REF!</v>
      </c>
      <c r="O98" s="93" t="e">
        <f>IF(AND('Mapa final'!#REF!="Media",'Mapa final'!#REF!="Menor"),CONCATENATE("R5C",'Mapa final'!#REF!),"")</f>
        <v>#REF!</v>
      </c>
      <c r="P98" s="92" t="e">
        <f>IF(AND('Mapa final'!#REF!="Media",'Mapa final'!#REF!="Moderado"),CONCATENATE("R5C",'Mapa final'!#REF!),"")</f>
        <v>#REF!</v>
      </c>
      <c r="Q98" s="114" t="e">
        <f>IF(AND('Mapa final'!#REF!="Media",'Mapa final'!#REF!="Moderado"),CONCATENATE("R5C",'Mapa final'!#REF!),"")</f>
        <v>#REF!</v>
      </c>
      <c r="R98" s="93" t="e">
        <f>IF(AND('Mapa final'!#REF!="Media",'Mapa final'!#REF!="Moderado"),CONCATENATE("R5C",'Mapa final'!#REF!),"")</f>
        <v>#REF!</v>
      </c>
      <c r="S98" s="119" t="e">
        <f>IF(AND('Mapa final'!#REF!="Media",'Mapa final'!#REF!="Mayor"),CONCATENATE("R5C",'Mapa final'!#REF!),"")</f>
        <v>#REF!</v>
      </c>
      <c r="T98" s="120" t="e">
        <f>IF(AND('Mapa final'!#REF!="Media",'Mapa final'!#REF!="Mayor"),CONCATENATE("R5C",'Mapa final'!#REF!),"")</f>
        <v>#REF!</v>
      </c>
      <c r="U98" s="121" t="e">
        <f>IF(AND('Mapa final'!#REF!="Media",'Mapa final'!#REF!="Mayor"),CONCATENATE("R5C",'Mapa final'!#REF!),"")</f>
        <v>#REF!</v>
      </c>
      <c r="V98" s="87" t="e">
        <f>IF(AND('Mapa final'!#REF!="Media",'Mapa final'!#REF!="Catastrófico"),CONCATENATE("R5C",'Mapa final'!#REF!),"")</f>
        <v>#REF!</v>
      </c>
      <c r="W98" s="113" t="e">
        <f>IF(AND('Mapa final'!#REF!="Media",'Mapa final'!#REF!="Catastrófico"),CONCATENATE("R5C",'Mapa final'!#REF!),"")</f>
        <v>#REF!</v>
      </c>
      <c r="X98" s="88" t="e">
        <f>IF(AND('Mapa final'!#REF!="Media",'Mapa final'!#REF!="Catastrófico"),CONCATENATE("R5C",'Mapa final'!#REF!),"")</f>
        <v>#REF!</v>
      </c>
      <c r="Y98" s="36"/>
      <c r="Z98" s="212"/>
      <c r="AA98" s="213"/>
      <c r="AB98" s="213"/>
      <c r="AC98" s="213"/>
      <c r="AD98" s="213"/>
      <c r="AE98" s="214"/>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row>
    <row r="99" spans="1:61" ht="15" customHeight="1" x14ac:dyDescent="0.35">
      <c r="A99" s="36"/>
      <c r="B99" s="193"/>
      <c r="C99" s="194"/>
      <c r="D99" s="195"/>
      <c r="E99" s="177"/>
      <c r="F99" s="176"/>
      <c r="G99" s="176"/>
      <c r="H99" s="176"/>
      <c r="I99" s="176"/>
      <c r="J99" s="92" t="e">
        <f>IF(AND('Mapa final'!#REF!="Media",'Mapa final'!#REF!="Leve"),CONCATENATE("R6C",'Mapa final'!#REF!),"")</f>
        <v>#REF!</v>
      </c>
      <c r="K99" s="114" t="e">
        <f>IF(AND('Mapa final'!#REF!="Media",'Mapa final'!#REF!="Leve"),CONCATENATE("R6C",'Mapa final'!#REF!),"")</f>
        <v>#REF!</v>
      </c>
      <c r="L99" s="93" t="e">
        <f>IF(AND('Mapa final'!#REF!="Media",'Mapa final'!#REF!="Leve"),CONCATENATE("R6C",'Mapa final'!#REF!),"")</f>
        <v>#REF!</v>
      </c>
      <c r="M99" s="92" t="e">
        <f>IF(AND('Mapa final'!#REF!="Media",'Mapa final'!#REF!="Menor"),CONCATENATE("R6C",'Mapa final'!#REF!),"")</f>
        <v>#REF!</v>
      </c>
      <c r="N99" s="114" t="e">
        <f>IF(AND('Mapa final'!#REF!="Media",'Mapa final'!#REF!="Menor"),CONCATENATE("R6C",'Mapa final'!#REF!),"")</f>
        <v>#REF!</v>
      </c>
      <c r="O99" s="93" t="e">
        <f>IF(AND('Mapa final'!#REF!="Media",'Mapa final'!#REF!="Menor"),CONCATENATE("R6C",'Mapa final'!#REF!),"")</f>
        <v>#REF!</v>
      </c>
      <c r="P99" s="92" t="e">
        <f>IF(AND('Mapa final'!#REF!="Media",'Mapa final'!#REF!="Moderado"),CONCATENATE("R6C",'Mapa final'!#REF!),"")</f>
        <v>#REF!</v>
      </c>
      <c r="Q99" s="114" t="e">
        <f>IF(AND('Mapa final'!#REF!="Media",'Mapa final'!#REF!="Moderado"),CONCATENATE("R6C",'Mapa final'!#REF!),"")</f>
        <v>#REF!</v>
      </c>
      <c r="R99" s="93" t="e">
        <f>IF(AND('Mapa final'!#REF!="Media",'Mapa final'!#REF!="Moderado"),CONCATENATE("R6C",'Mapa final'!#REF!),"")</f>
        <v>#REF!</v>
      </c>
      <c r="S99" s="119" t="e">
        <f>IF(AND('Mapa final'!#REF!="Media",'Mapa final'!#REF!="Mayor"),CONCATENATE("R6C",'Mapa final'!#REF!),"")</f>
        <v>#REF!</v>
      </c>
      <c r="T99" s="120" t="e">
        <f>IF(AND('Mapa final'!#REF!="Media",'Mapa final'!#REF!="Mayor"),CONCATENATE("R6C",'Mapa final'!#REF!),"")</f>
        <v>#REF!</v>
      </c>
      <c r="U99" s="121" t="e">
        <f>IF(AND('Mapa final'!#REF!="Media",'Mapa final'!#REF!="Mayor"),CONCATENATE("R6C",'Mapa final'!#REF!),"")</f>
        <v>#REF!</v>
      </c>
      <c r="V99" s="87" t="e">
        <f>IF(AND('Mapa final'!#REF!="Media",'Mapa final'!#REF!="Catastrófico"),CONCATENATE("R6C",'Mapa final'!#REF!),"")</f>
        <v>#REF!</v>
      </c>
      <c r="W99" s="113" t="e">
        <f>IF(AND('Mapa final'!#REF!="Media",'Mapa final'!#REF!="Catastrófico"),CONCATENATE("R6C",'Mapa final'!#REF!),"")</f>
        <v>#REF!</v>
      </c>
      <c r="X99" s="88" t="e">
        <f>IF(AND('Mapa final'!#REF!="Media",'Mapa final'!#REF!="Catastrófico"),CONCATENATE("R6C",'Mapa final'!#REF!),"")</f>
        <v>#REF!</v>
      </c>
      <c r="Y99" s="36"/>
      <c r="Z99" s="212"/>
      <c r="AA99" s="213"/>
      <c r="AB99" s="213"/>
      <c r="AC99" s="213"/>
      <c r="AD99" s="213"/>
      <c r="AE99" s="214"/>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row>
    <row r="100" spans="1:61" ht="15" customHeight="1" x14ac:dyDescent="0.35">
      <c r="A100" s="36"/>
      <c r="B100" s="193"/>
      <c r="C100" s="194"/>
      <c r="D100" s="195"/>
      <c r="E100" s="177"/>
      <c r="F100" s="176"/>
      <c r="G100" s="176"/>
      <c r="H100" s="176"/>
      <c r="I100" s="176"/>
      <c r="J100" s="92" t="e">
        <f>IF(AND('Mapa final'!#REF!="Media",'Mapa final'!#REF!="Leve"),CONCATENATE("R7C",'Mapa final'!#REF!),"")</f>
        <v>#REF!</v>
      </c>
      <c r="K100" s="114" t="e">
        <f>IF(AND('Mapa final'!#REF!="Media",'Mapa final'!#REF!="Leve"),CONCATENATE("R7C",'Mapa final'!#REF!),"")</f>
        <v>#REF!</v>
      </c>
      <c r="L100" s="93" t="e">
        <f>IF(AND('Mapa final'!#REF!="Media",'Mapa final'!#REF!="Leve"),CONCATENATE("R7C",'Mapa final'!#REF!),"")</f>
        <v>#REF!</v>
      </c>
      <c r="M100" s="92" t="e">
        <f>IF(AND('Mapa final'!#REF!="Media",'Mapa final'!#REF!="Menor"),CONCATENATE("R7C",'Mapa final'!#REF!),"")</f>
        <v>#REF!</v>
      </c>
      <c r="N100" s="114" t="e">
        <f>IF(AND('Mapa final'!#REF!="Media",'Mapa final'!#REF!="Menor"),CONCATENATE("R7C",'Mapa final'!#REF!),"")</f>
        <v>#REF!</v>
      </c>
      <c r="O100" s="93" t="e">
        <f>IF(AND('Mapa final'!#REF!="Media",'Mapa final'!#REF!="Menor"),CONCATENATE("R7C",'Mapa final'!#REF!),"")</f>
        <v>#REF!</v>
      </c>
      <c r="P100" s="92" t="e">
        <f>IF(AND('Mapa final'!#REF!="Media",'Mapa final'!#REF!="Moderado"),CONCATENATE("R7C",'Mapa final'!#REF!),"")</f>
        <v>#REF!</v>
      </c>
      <c r="Q100" s="114" t="e">
        <f>IF(AND('Mapa final'!#REF!="Media",'Mapa final'!#REF!="Moderado"),CONCATENATE("R7C",'Mapa final'!#REF!),"")</f>
        <v>#REF!</v>
      </c>
      <c r="R100" s="93" t="e">
        <f>IF(AND('Mapa final'!#REF!="Media",'Mapa final'!#REF!="Moderado"),CONCATENATE("R7C",'Mapa final'!#REF!),"")</f>
        <v>#REF!</v>
      </c>
      <c r="S100" s="119" t="e">
        <f>IF(AND('Mapa final'!#REF!="Media",'Mapa final'!#REF!="Mayor"),CONCATENATE("R7C",'Mapa final'!#REF!),"")</f>
        <v>#REF!</v>
      </c>
      <c r="T100" s="120" t="e">
        <f>IF(AND('Mapa final'!#REF!="Media",'Mapa final'!#REF!="Mayor"),CONCATENATE("R7C",'Mapa final'!#REF!),"")</f>
        <v>#REF!</v>
      </c>
      <c r="U100" s="121" t="e">
        <f>IF(AND('Mapa final'!#REF!="Media",'Mapa final'!#REF!="Mayor"),CONCATENATE("R7C",'Mapa final'!#REF!),"")</f>
        <v>#REF!</v>
      </c>
      <c r="V100" s="87" t="e">
        <f>IF(AND('Mapa final'!#REF!="Media",'Mapa final'!#REF!="Catastrófico"),CONCATENATE("R7C",'Mapa final'!#REF!),"")</f>
        <v>#REF!</v>
      </c>
      <c r="W100" s="113" t="e">
        <f>IF(AND('Mapa final'!#REF!="Media",'Mapa final'!#REF!="Catastrófico"),CONCATENATE("R7C",'Mapa final'!#REF!),"")</f>
        <v>#REF!</v>
      </c>
      <c r="X100" s="88" t="e">
        <f>IF(AND('Mapa final'!#REF!="Media",'Mapa final'!#REF!="Catastrófico"),CONCATENATE("R7C",'Mapa final'!#REF!),"")</f>
        <v>#REF!</v>
      </c>
      <c r="Y100" s="36"/>
      <c r="Z100" s="212"/>
      <c r="AA100" s="213"/>
      <c r="AB100" s="213"/>
      <c r="AC100" s="213"/>
      <c r="AD100" s="213"/>
      <c r="AE100" s="214"/>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row>
    <row r="101" spans="1:61" ht="15" customHeight="1" x14ac:dyDescent="0.35">
      <c r="A101" s="36"/>
      <c r="B101" s="193"/>
      <c r="C101" s="194"/>
      <c r="D101" s="195"/>
      <c r="E101" s="177"/>
      <c r="F101" s="176"/>
      <c r="G101" s="176"/>
      <c r="H101" s="176"/>
      <c r="I101" s="176"/>
      <c r="J101" s="92" t="e">
        <f>IF(AND('Mapa final'!#REF!="Media",'Mapa final'!#REF!="Leve"),CONCATENATE("R8C",'Mapa final'!#REF!),"")</f>
        <v>#REF!</v>
      </c>
      <c r="K101" s="114" t="e">
        <f>IF(AND('Mapa final'!#REF!="Media",'Mapa final'!#REF!="Leve"),CONCATENATE("R8C",'Mapa final'!#REF!),"")</f>
        <v>#REF!</v>
      </c>
      <c r="L101" s="93" t="e">
        <f>IF(AND('Mapa final'!#REF!="Media",'Mapa final'!#REF!="Leve"),CONCATENATE("R8C",'Mapa final'!#REF!),"")</f>
        <v>#REF!</v>
      </c>
      <c r="M101" s="92" t="e">
        <f>IF(AND('Mapa final'!#REF!="Media",'Mapa final'!#REF!="Menor"),CONCATENATE("R8C",'Mapa final'!#REF!),"")</f>
        <v>#REF!</v>
      </c>
      <c r="N101" s="114" t="e">
        <f>IF(AND('Mapa final'!#REF!="Media",'Mapa final'!#REF!="Menor"),CONCATENATE("R8C",'Mapa final'!#REF!),"")</f>
        <v>#REF!</v>
      </c>
      <c r="O101" s="93" t="e">
        <f>IF(AND('Mapa final'!#REF!="Media",'Mapa final'!#REF!="Menor"),CONCATENATE("R8C",'Mapa final'!#REF!),"")</f>
        <v>#REF!</v>
      </c>
      <c r="P101" s="92" t="e">
        <f>IF(AND('Mapa final'!#REF!="Media",'Mapa final'!#REF!="Moderado"),CONCATENATE("R8C",'Mapa final'!#REF!),"")</f>
        <v>#REF!</v>
      </c>
      <c r="Q101" s="114" t="e">
        <f>IF(AND('Mapa final'!#REF!="Media",'Mapa final'!#REF!="Moderado"),CONCATENATE("R8C",'Mapa final'!#REF!),"")</f>
        <v>#REF!</v>
      </c>
      <c r="R101" s="93" t="e">
        <f>IF(AND('Mapa final'!#REF!="Media",'Mapa final'!#REF!="Moderado"),CONCATENATE("R8C",'Mapa final'!#REF!),"")</f>
        <v>#REF!</v>
      </c>
      <c r="S101" s="119" t="e">
        <f>IF(AND('Mapa final'!#REF!="Media",'Mapa final'!#REF!="Mayor"),CONCATENATE("R8C",'Mapa final'!#REF!),"")</f>
        <v>#REF!</v>
      </c>
      <c r="T101" s="120" t="e">
        <f>IF(AND('Mapa final'!#REF!="Media",'Mapa final'!#REF!="Mayor"),CONCATENATE("R8C",'Mapa final'!#REF!),"")</f>
        <v>#REF!</v>
      </c>
      <c r="U101" s="121" t="e">
        <f>IF(AND('Mapa final'!#REF!="Media",'Mapa final'!#REF!="Mayor"),CONCATENATE("R8C",'Mapa final'!#REF!),"")</f>
        <v>#REF!</v>
      </c>
      <c r="V101" s="87" t="e">
        <f>IF(AND('Mapa final'!#REF!="Media",'Mapa final'!#REF!="Catastrófico"),CONCATENATE("R8C",'Mapa final'!#REF!),"")</f>
        <v>#REF!</v>
      </c>
      <c r="W101" s="113" t="e">
        <f>IF(AND('Mapa final'!#REF!="Media",'Mapa final'!#REF!="Catastrófico"),CONCATENATE("R8C",'Mapa final'!#REF!),"")</f>
        <v>#REF!</v>
      </c>
      <c r="X101" s="88" t="e">
        <f>IF(AND('Mapa final'!#REF!="Media",'Mapa final'!#REF!="Catastrófico"),CONCATENATE("R8C",'Mapa final'!#REF!),"")</f>
        <v>#REF!</v>
      </c>
      <c r="Y101" s="36"/>
      <c r="Z101" s="212"/>
      <c r="AA101" s="213"/>
      <c r="AB101" s="213"/>
      <c r="AC101" s="213"/>
      <c r="AD101" s="213"/>
      <c r="AE101" s="214"/>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row>
    <row r="102" spans="1:61" ht="15" customHeight="1" x14ac:dyDescent="0.35">
      <c r="A102" s="36"/>
      <c r="B102" s="193"/>
      <c r="C102" s="194"/>
      <c r="D102" s="195"/>
      <c r="E102" s="177"/>
      <c r="F102" s="176"/>
      <c r="G102" s="176"/>
      <c r="H102" s="176"/>
      <c r="I102" s="176"/>
      <c r="J102" s="92" t="e">
        <f>IF(AND('Mapa final'!#REF!="Media",'Mapa final'!#REF!="Leve"),CONCATENATE("R9C",'Mapa final'!#REF!),"")</f>
        <v>#REF!</v>
      </c>
      <c r="K102" s="114" t="e">
        <f>IF(AND('Mapa final'!#REF!="Media",'Mapa final'!#REF!="Leve"),CONCATENATE("R9C",'Mapa final'!#REF!),"")</f>
        <v>#REF!</v>
      </c>
      <c r="L102" s="93" t="e">
        <f>IF(AND('Mapa final'!#REF!="Media",'Mapa final'!#REF!="Leve"),CONCATENATE("R9C",'Mapa final'!#REF!),"")</f>
        <v>#REF!</v>
      </c>
      <c r="M102" s="92" t="e">
        <f>IF(AND('Mapa final'!#REF!="Media",'Mapa final'!#REF!="Menor"),CONCATENATE("R9C",'Mapa final'!#REF!),"")</f>
        <v>#REF!</v>
      </c>
      <c r="N102" s="114" t="e">
        <f>IF(AND('Mapa final'!#REF!="Media",'Mapa final'!#REF!="Menor"),CONCATENATE("R9C",'Mapa final'!#REF!),"")</f>
        <v>#REF!</v>
      </c>
      <c r="O102" s="93" t="e">
        <f>IF(AND('Mapa final'!#REF!="Media",'Mapa final'!#REF!="Menor"),CONCATENATE("R9C",'Mapa final'!#REF!),"")</f>
        <v>#REF!</v>
      </c>
      <c r="P102" s="92" t="e">
        <f>IF(AND('Mapa final'!#REF!="Media",'Mapa final'!#REF!="Moderado"),CONCATENATE("R9C",'Mapa final'!#REF!),"")</f>
        <v>#REF!</v>
      </c>
      <c r="Q102" s="114" t="e">
        <f>IF(AND('Mapa final'!#REF!="Media",'Mapa final'!#REF!="Moderado"),CONCATENATE("R9C",'Mapa final'!#REF!),"")</f>
        <v>#REF!</v>
      </c>
      <c r="R102" s="93" t="e">
        <f>IF(AND('Mapa final'!#REF!="Media",'Mapa final'!#REF!="Moderado"),CONCATENATE("R9C",'Mapa final'!#REF!),"")</f>
        <v>#REF!</v>
      </c>
      <c r="S102" s="119" t="e">
        <f>IF(AND('Mapa final'!#REF!="Media",'Mapa final'!#REF!="Mayor"),CONCATENATE("R9C",'Mapa final'!#REF!),"")</f>
        <v>#REF!</v>
      </c>
      <c r="T102" s="120" t="e">
        <f>IF(AND('Mapa final'!#REF!="Media",'Mapa final'!#REF!="Mayor"),CONCATENATE("R9C",'Mapa final'!#REF!),"")</f>
        <v>#REF!</v>
      </c>
      <c r="U102" s="121" t="e">
        <f>IF(AND('Mapa final'!#REF!="Media",'Mapa final'!#REF!="Mayor"),CONCATENATE("R9C",'Mapa final'!#REF!),"")</f>
        <v>#REF!</v>
      </c>
      <c r="V102" s="87" t="e">
        <f>IF(AND('Mapa final'!#REF!="Media",'Mapa final'!#REF!="Catastrófico"),CONCATENATE("R9C",'Mapa final'!#REF!),"")</f>
        <v>#REF!</v>
      </c>
      <c r="W102" s="113" t="e">
        <f>IF(AND('Mapa final'!#REF!="Media",'Mapa final'!#REF!="Catastrófico"),CONCATENATE("R9C",'Mapa final'!#REF!),"")</f>
        <v>#REF!</v>
      </c>
      <c r="X102" s="88" t="e">
        <f>IF(AND('Mapa final'!#REF!="Media",'Mapa final'!#REF!="Catastrófico"),CONCATENATE("R9C",'Mapa final'!#REF!),"")</f>
        <v>#REF!</v>
      </c>
      <c r="Y102" s="36"/>
      <c r="Z102" s="212"/>
      <c r="AA102" s="213"/>
      <c r="AB102" s="213"/>
      <c r="AC102" s="213"/>
      <c r="AD102" s="213"/>
      <c r="AE102" s="214"/>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row>
    <row r="103" spans="1:61" ht="15" customHeight="1" x14ac:dyDescent="0.35">
      <c r="A103" s="36"/>
      <c r="B103" s="193"/>
      <c r="C103" s="194"/>
      <c r="D103" s="195"/>
      <c r="E103" s="177"/>
      <c r="F103" s="176"/>
      <c r="G103" s="176"/>
      <c r="H103" s="176"/>
      <c r="I103" s="176"/>
      <c r="J103" s="92" t="e">
        <f>IF(AND('Mapa final'!#REF!="Media",'Mapa final'!#REF!="Leve"),CONCATENATE("R10C",'Mapa final'!#REF!),"")</f>
        <v>#REF!</v>
      </c>
      <c r="K103" s="114" t="e">
        <f>IF(AND('Mapa final'!#REF!="Media",'Mapa final'!#REF!="Leve"),CONCATENATE("R10C",'Mapa final'!#REF!),"")</f>
        <v>#REF!</v>
      </c>
      <c r="L103" s="93" t="e">
        <f>IF(AND('Mapa final'!#REF!="Media",'Mapa final'!#REF!="Leve"),CONCATENATE("R10C",'Mapa final'!#REF!),"")</f>
        <v>#REF!</v>
      </c>
      <c r="M103" s="92" t="e">
        <f>IF(AND('Mapa final'!#REF!="Media",'Mapa final'!#REF!="Menor"),CONCATENATE("R10C",'Mapa final'!#REF!),"")</f>
        <v>#REF!</v>
      </c>
      <c r="N103" s="114" t="e">
        <f>IF(AND('Mapa final'!#REF!="Media",'Mapa final'!#REF!="Menor"),CONCATENATE("R10C",'Mapa final'!#REF!),"")</f>
        <v>#REF!</v>
      </c>
      <c r="O103" s="93" t="e">
        <f>IF(AND('Mapa final'!#REF!="Media",'Mapa final'!#REF!="Menor"),CONCATENATE("R10C",'Mapa final'!#REF!),"")</f>
        <v>#REF!</v>
      </c>
      <c r="P103" s="92" t="e">
        <f>IF(AND('Mapa final'!#REF!="Media",'Mapa final'!#REF!="Moderado"),CONCATENATE("R10C",'Mapa final'!#REF!),"")</f>
        <v>#REF!</v>
      </c>
      <c r="Q103" s="114" t="e">
        <f>IF(AND('Mapa final'!#REF!="Media",'Mapa final'!#REF!="Moderado"),CONCATENATE("R10C",'Mapa final'!#REF!),"")</f>
        <v>#REF!</v>
      </c>
      <c r="R103" s="93" t="e">
        <f>IF(AND('Mapa final'!#REF!="Media",'Mapa final'!#REF!="Moderado"),CONCATENATE("R10C",'Mapa final'!#REF!),"")</f>
        <v>#REF!</v>
      </c>
      <c r="S103" s="119" t="e">
        <f>IF(AND('Mapa final'!#REF!="Media",'Mapa final'!#REF!="Mayor"),CONCATENATE("R10C",'Mapa final'!#REF!),"")</f>
        <v>#REF!</v>
      </c>
      <c r="T103" s="120" t="e">
        <f>IF(AND('Mapa final'!#REF!="Media",'Mapa final'!#REF!="Mayor"),CONCATENATE("R10C",'Mapa final'!#REF!),"")</f>
        <v>#REF!</v>
      </c>
      <c r="U103" s="121" t="e">
        <f>IF(AND('Mapa final'!#REF!="Media",'Mapa final'!#REF!="Mayor"),CONCATENATE("R10C",'Mapa final'!#REF!),"")</f>
        <v>#REF!</v>
      </c>
      <c r="V103" s="87" t="e">
        <f>IF(AND('Mapa final'!#REF!="Media",'Mapa final'!#REF!="Catastrófico"),CONCATENATE("R10C",'Mapa final'!#REF!),"")</f>
        <v>#REF!</v>
      </c>
      <c r="W103" s="113" t="e">
        <f>IF(AND('Mapa final'!#REF!="Media",'Mapa final'!#REF!="Catastrófico"),CONCATENATE("R10C",'Mapa final'!#REF!),"")</f>
        <v>#REF!</v>
      </c>
      <c r="X103" s="88" t="e">
        <f>IF(AND('Mapa final'!#REF!="Media",'Mapa final'!#REF!="Catastrófico"),CONCATENATE("R10C",'Mapa final'!#REF!),"")</f>
        <v>#REF!</v>
      </c>
      <c r="Y103" s="36"/>
      <c r="Z103" s="212"/>
      <c r="AA103" s="213"/>
      <c r="AB103" s="213"/>
      <c r="AC103" s="213"/>
      <c r="AD103" s="213"/>
      <c r="AE103" s="214"/>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row>
    <row r="104" spans="1:61" ht="15" customHeight="1" x14ac:dyDescent="0.35">
      <c r="A104" s="36"/>
      <c r="B104" s="193"/>
      <c r="C104" s="194"/>
      <c r="D104" s="195"/>
      <c r="E104" s="177"/>
      <c r="F104" s="176"/>
      <c r="G104" s="176"/>
      <c r="H104" s="176"/>
      <c r="I104" s="176"/>
      <c r="J104" s="92" t="e">
        <f>IF(AND('Mapa final'!#REF!="Media",'Mapa final'!#REF!="Leve"),CONCATENATE("R11C",'Mapa final'!#REF!),"")</f>
        <v>#REF!</v>
      </c>
      <c r="K104" s="114" t="e">
        <f>IF(AND('Mapa final'!#REF!="Media",'Mapa final'!#REF!="Leve"),CONCATENATE("R11C",'Mapa final'!#REF!),"")</f>
        <v>#REF!</v>
      </c>
      <c r="L104" s="93" t="e">
        <f>IF(AND('Mapa final'!#REF!="Media",'Mapa final'!#REF!="Leve"),CONCATENATE("R11C",'Mapa final'!#REF!),"")</f>
        <v>#REF!</v>
      </c>
      <c r="M104" s="92" t="e">
        <f>IF(AND('Mapa final'!#REF!="Media",'Mapa final'!#REF!="Menor"),CONCATENATE("R11C",'Mapa final'!#REF!),"")</f>
        <v>#REF!</v>
      </c>
      <c r="N104" s="114" t="e">
        <f>IF(AND('Mapa final'!#REF!="Media",'Mapa final'!#REF!="Menor"),CONCATENATE("R11C",'Mapa final'!#REF!),"")</f>
        <v>#REF!</v>
      </c>
      <c r="O104" s="93" t="e">
        <f>IF(AND('Mapa final'!#REF!="Media",'Mapa final'!#REF!="Menor"),CONCATENATE("R11C",'Mapa final'!#REF!),"")</f>
        <v>#REF!</v>
      </c>
      <c r="P104" s="92" t="e">
        <f>IF(AND('Mapa final'!#REF!="Media",'Mapa final'!#REF!="Moderado"),CONCATENATE("R11C",'Mapa final'!#REF!),"")</f>
        <v>#REF!</v>
      </c>
      <c r="Q104" s="114" t="e">
        <f>IF(AND('Mapa final'!#REF!="Media",'Mapa final'!#REF!="Moderado"),CONCATENATE("R11C",'Mapa final'!#REF!),"")</f>
        <v>#REF!</v>
      </c>
      <c r="R104" s="93" t="e">
        <f>IF(AND('Mapa final'!#REF!="Media",'Mapa final'!#REF!="Moderado"),CONCATENATE("R11C",'Mapa final'!#REF!),"")</f>
        <v>#REF!</v>
      </c>
      <c r="S104" s="119" t="e">
        <f>IF(AND('Mapa final'!#REF!="Media",'Mapa final'!#REF!="Mayor"),CONCATENATE("R11C",'Mapa final'!#REF!),"")</f>
        <v>#REF!</v>
      </c>
      <c r="T104" s="120" t="e">
        <f>IF(AND('Mapa final'!#REF!="Media",'Mapa final'!#REF!="Mayor"),CONCATENATE("R11C",'Mapa final'!#REF!),"")</f>
        <v>#REF!</v>
      </c>
      <c r="U104" s="121" t="e">
        <f>IF(AND('Mapa final'!#REF!="Media",'Mapa final'!#REF!="Mayor"),CONCATENATE("R11C",'Mapa final'!#REF!),"")</f>
        <v>#REF!</v>
      </c>
      <c r="V104" s="87" t="e">
        <f>IF(AND('Mapa final'!#REF!="Media",'Mapa final'!#REF!="Catastrófico"),CONCATENATE("R11C",'Mapa final'!#REF!),"")</f>
        <v>#REF!</v>
      </c>
      <c r="W104" s="113" t="e">
        <f>IF(AND('Mapa final'!#REF!="Media",'Mapa final'!#REF!="Catastrófico"),CONCATENATE("R11C",'Mapa final'!#REF!),"")</f>
        <v>#REF!</v>
      </c>
      <c r="X104" s="88" t="e">
        <f>IF(AND('Mapa final'!#REF!="Media",'Mapa final'!#REF!="Catastrófico"),CONCATENATE("R11C",'Mapa final'!#REF!),"")</f>
        <v>#REF!</v>
      </c>
      <c r="Y104" s="36"/>
      <c r="Z104" s="212"/>
      <c r="AA104" s="213"/>
      <c r="AB104" s="213"/>
      <c r="AC104" s="213"/>
      <c r="AD104" s="213"/>
      <c r="AE104" s="214"/>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row>
    <row r="105" spans="1:61" ht="15" customHeight="1" x14ac:dyDescent="0.35">
      <c r="A105" s="36"/>
      <c r="B105" s="193"/>
      <c r="C105" s="194"/>
      <c r="D105" s="195"/>
      <c r="E105" s="177"/>
      <c r="F105" s="176"/>
      <c r="G105" s="176"/>
      <c r="H105" s="176"/>
      <c r="I105" s="176"/>
      <c r="J105" s="92" t="e">
        <f>IF(AND('Mapa final'!#REF!="Media",'Mapa final'!#REF!="Leve"),CONCATENATE("R12C",'Mapa final'!#REF!),"")</f>
        <v>#REF!</v>
      </c>
      <c r="K105" s="114" t="e">
        <f>IF(AND('Mapa final'!#REF!="Media",'Mapa final'!#REF!="Leve"),CONCATENATE("R12C",'Mapa final'!#REF!),"")</f>
        <v>#REF!</v>
      </c>
      <c r="L105" s="93" t="e">
        <f>IF(AND('Mapa final'!#REF!="Media",'Mapa final'!#REF!="Leve"),CONCATENATE("R12C",'Mapa final'!#REF!),"")</f>
        <v>#REF!</v>
      </c>
      <c r="M105" s="92" t="e">
        <f>IF(AND('Mapa final'!#REF!="Media",'Mapa final'!#REF!="Menor"),CONCATENATE("R12C",'Mapa final'!#REF!),"")</f>
        <v>#REF!</v>
      </c>
      <c r="N105" s="114" t="e">
        <f>IF(AND('Mapa final'!#REF!="Media",'Mapa final'!#REF!="Menor"),CONCATENATE("R12C",'Mapa final'!#REF!),"")</f>
        <v>#REF!</v>
      </c>
      <c r="O105" s="93" t="e">
        <f>IF(AND('Mapa final'!#REF!="Media",'Mapa final'!#REF!="Menor"),CONCATENATE("R12C",'Mapa final'!#REF!),"")</f>
        <v>#REF!</v>
      </c>
      <c r="P105" s="92" t="e">
        <f>IF(AND('Mapa final'!#REF!="Media",'Mapa final'!#REF!="Moderado"),CONCATENATE("R12C",'Mapa final'!#REF!),"")</f>
        <v>#REF!</v>
      </c>
      <c r="Q105" s="114" t="e">
        <f>IF(AND('Mapa final'!#REF!="Media",'Mapa final'!#REF!="Moderado"),CONCATENATE("R12C",'Mapa final'!#REF!),"")</f>
        <v>#REF!</v>
      </c>
      <c r="R105" s="93" t="e">
        <f>IF(AND('Mapa final'!#REF!="Media",'Mapa final'!#REF!="Moderado"),CONCATENATE("R12C",'Mapa final'!#REF!),"")</f>
        <v>#REF!</v>
      </c>
      <c r="S105" s="119" t="e">
        <f>IF(AND('Mapa final'!#REF!="Media",'Mapa final'!#REF!="Mayor"),CONCATENATE("R12C",'Mapa final'!#REF!),"")</f>
        <v>#REF!</v>
      </c>
      <c r="T105" s="120" t="e">
        <f>IF(AND('Mapa final'!#REF!="Media",'Mapa final'!#REF!="Mayor"),CONCATENATE("R12C",'Mapa final'!#REF!),"")</f>
        <v>#REF!</v>
      </c>
      <c r="U105" s="121" t="e">
        <f>IF(AND('Mapa final'!#REF!="Media",'Mapa final'!#REF!="Mayor"),CONCATENATE("R12C",'Mapa final'!#REF!),"")</f>
        <v>#REF!</v>
      </c>
      <c r="V105" s="87" t="e">
        <f>IF(AND('Mapa final'!#REF!="Media",'Mapa final'!#REF!="Catastrófico"),CONCATENATE("R12C",'Mapa final'!#REF!),"")</f>
        <v>#REF!</v>
      </c>
      <c r="W105" s="113" t="e">
        <f>IF(AND('Mapa final'!#REF!="Media",'Mapa final'!#REF!="Catastrófico"),CONCATENATE("R12C",'Mapa final'!#REF!),"")</f>
        <v>#REF!</v>
      </c>
      <c r="X105" s="88" t="e">
        <f>IF(AND('Mapa final'!#REF!="Media",'Mapa final'!#REF!="Catastrófico"),CONCATENATE("R12C",'Mapa final'!#REF!),"")</f>
        <v>#REF!</v>
      </c>
      <c r="Y105" s="36"/>
      <c r="Z105" s="212"/>
      <c r="AA105" s="213"/>
      <c r="AB105" s="213"/>
      <c r="AC105" s="213"/>
      <c r="AD105" s="213"/>
      <c r="AE105" s="214"/>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row>
    <row r="106" spans="1:61" ht="15" customHeight="1" x14ac:dyDescent="0.35">
      <c r="A106" s="36"/>
      <c r="B106" s="193"/>
      <c r="C106" s="194"/>
      <c r="D106" s="195"/>
      <c r="E106" s="177"/>
      <c r="F106" s="176"/>
      <c r="G106" s="176"/>
      <c r="H106" s="176"/>
      <c r="I106" s="176"/>
      <c r="J106" s="92" t="e">
        <f>IF(AND('Mapa final'!#REF!="Media",'Mapa final'!#REF!="Leve"),CONCATENATE("R12C",'Mapa final'!#REF!),"")</f>
        <v>#REF!</v>
      </c>
      <c r="K106" s="114" t="e">
        <f>IF(AND('Mapa final'!#REF!="Media",'Mapa final'!#REF!="Leve"),CONCATENATE("R13C",'Mapa final'!#REF!),"")</f>
        <v>#REF!</v>
      </c>
      <c r="L106" s="93" t="e">
        <f>IF(AND('Mapa final'!#REF!="Media",'Mapa final'!#REF!="Leve"),CONCATENATE("R13C",'Mapa final'!#REF!),"")</f>
        <v>#REF!</v>
      </c>
      <c r="M106" s="92" t="e">
        <f>IF(AND('Mapa final'!#REF!="Media",'Mapa final'!#REF!="Menor"),CONCATENATE("R12C",'Mapa final'!#REF!),"")</f>
        <v>#REF!</v>
      </c>
      <c r="N106" s="114" t="e">
        <f>IF(AND('Mapa final'!#REF!="Media",'Mapa final'!#REF!="Menor"),CONCATENATE("R13C",'Mapa final'!#REF!),"")</f>
        <v>#REF!</v>
      </c>
      <c r="O106" s="93" t="e">
        <f>IF(AND('Mapa final'!#REF!="Media",'Mapa final'!#REF!="Menor"),CONCATENATE("R13C",'Mapa final'!#REF!),"")</f>
        <v>#REF!</v>
      </c>
      <c r="P106" s="92" t="e">
        <f>IF(AND('Mapa final'!#REF!="Media",'Mapa final'!#REF!="Moderado"),CONCATENATE("R12C",'Mapa final'!#REF!),"")</f>
        <v>#REF!</v>
      </c>
      <c r="Q106" s="114" t="e">
        <f>IF(AND('Mapa final'!#REF!="Media",'Mapa final'!#REF!="Moderado"),CONCATENATE("R13C",'Mapa final'!#REF!),"")</f>
        <v>#REF!</v>
      </c>
      <c r="R106" s="93" t="e">
        <f>IF(AND('Mapa final'!#REF!="Media",'Mapa final'!#REF!="Moderado"),CONCATENATE("R13C",'Mapa final'!#REF!),"")</f>
        <v>#REF!</v>
      </c>
      <c r="S106" s="119" t="e">
        <f>IF(AND('Mapa final'!#REF!="Media",'Mapa final'!#REF!="Mayor"),CONCATENATE("R12C",'Mapa final'!#REF!),"")</f>
        <v>#REF!</v>
      </c>
      <c r="T106" s="120" t="e">
        <f>IF(AND('Mapa final'!#REF!="Media",'Mapa final'!#REF!="Mayor"),CONCATENATE("R13C",'Mapa final'!#REF!),"")</f>
        <v>#REF!</v>
      </c>
      <c r="U106" s="121" t="e">
        <f>IF(AND('Mapa final'!#REF!="Media",'Mapa final'!#REF!="Mayor"),CONCATENATE("R13C",'Mapa final'!#REF!),"")</f>
        <v>#REF!</v>
      </c>
      <c r="V106" s="87" t="e">
        <f>IF(AND('Mapa final'!#REF!="Media",'Mapa final'!#REF!="Catastrófico"),CONCATENATE("R12C",'Mapa final'!#REF!),"")</f>
        <v>#REF!</v>
      </c>
      <c r="W106" s="113" t="e">
        <f>IF(AND('Mapa final'!#REF!="Media",'Mapa final'!#REF!="Catastrófico"),CONCATENATE("R13C",'Mapa final'!#REF!),"")</f>
        <v>#REF!</v>
      </c>
      <c r="X106" s="88" t="e">
        <f>IF(AND('Mapa final'!#REF!="Media",'Mapa final'!#REF!="Catastrófico"),CONCATENATE("R13C",'Mapa final'!#REF!),"")</f>
        <v>#REF!</v>
      </c>
      <c r="Y106" s="36"/>
      <c r="Z106" s="212"/>
      <c r="AA106" s="213"/>
      <c r="AB106" s="213"/>
      <c r="AC106" s="213"/>
      <c r="AD106" s="213"/>
      <c r="AE106" s="214"/>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row>
    <row r="107" spans="1:61" ht="15" customHeight="1" x14ac:dyDescent="0.35">
      <c r="A107" s="36"/>
      <c r="B107" s="193"/>
      <c r="C107" s="194"/>
      <c r="D107" s="195"/>
      <c r="E107" s="177"/>
      <c r="F107" s="176"/>
      <c r="G107" s="176"/>
      <c r="H107" s="176"/>
      <c r="I107" s="176"/>
      <c r="J107" s="92" t="e">
        <f>IF(AND('Mapa final'!#REF!="Media",'Mapa final'!#REF!="Leve"),CONCATENATE("R13C",'Mapa final'!#REF!),"")</f>
        <v>#REF!</v>
      </c>
      <c r="K107" s="114" t="e">
        <f>IF(AND('Mapa final'!#REF!="Media",'Mapa final'!#REF!="Leve"),CONCATENATE("R14C",'Mapa final'!#REF!),"")</f>
        <v>#REF!</v>
      </c>
      <c r="L107" s="93" t="e">
        <f>IF(AND('Mapa final'!#REF!="Media",'Mapa final'!#REF!="Leve"),CONCATENATE("R14C",'Mapa final'!#REF!),"")</f>
        <v>#REF!</v>
      </c>
      <c r="M107" s="92" t="e">
        <f>IF(AND('Mapa final'!#REF!="Media",'Mapa final'!#REF!="Menor"),CONCATENATE("R13C",'Mapa final'!#REF!),"")</f>
        <v>#REF!</v>
      </c>
      <c r="N107" s="114" t="e">
        <f>IF(AND('Mapa final'!#REF!="Media",'Mapa final'!#REF!="Menor"),CONCATENATE("R14C",'Mapa final'!#REF!),"")</f>
        <v>#REF!</v>
      </c>
      <c r="O107" s="93" t="e">
        <f>IF(AND('Mapa final'!#REF!="Media",'Mapa final'!#REF!="Menor"),CONCATENATE("R14C",'Mapa final'!#REF!),"")</f>
        <v>#REF!</v>
      </c>
      <c r="P107" s="92" t="e">
        <f>IF(AND('Mapa final'!#REF!="Media",'Mapa final'!#REF!="Moderado"),CONCATENATE("R13C",'Mapa final'!#REF!),"")</f>
        <v>#REF!</v>
      </c>
      <c r="Q107" s="114" t="e">
        <f>IF(AND('Mapa final'!#REF!="Media",'Mapa final'!#REF!="Moderado"),CONCATENATE("R14C",'Mapa final'!#REF!),"")</f>
        <v>#REF!</v>
      </c>
      <c r="R107" s="93" t="e">
        <f>IF(AND('Mapa final'!#REF!="Media",'Mapa final'!#REF!="Moderado"),CONCATENATE("R14C",'Mapa final'!#REF!),"")</f>
        <v>#REF!</v>
      </c>
      <c r="S107" s="119" t="e">
        <f>IF(AND('Mapa final'!#REF!="Media",'Mapa final'!#REF!="Mayor"),CONCATENATE("R13C",'Mapa final'!#REF!),"")</f>
        <v>#REF!</v>
      </c>
      <c r="T107" s="120" t="e">
        <f>IF(AND('Mapa final'!#REF!="Media",'Mapa final'!#REF!="Mayor"),CONCATENATE("R14C",'Mapa final'!#REF!),"")</f>
        <v>#REF!</v>
      </c>
      <c r="U107" s="121" t="e">
        <f>IF(AND('Mapa final'!#REF!="Media",'Mapa final'!#REF!="Mayor"),CONCATENATE("R14C",'Mapa final'!#REF!),"")</f>
        <v>#REF!</v>
      </c>
      <c r="V107" s="87" t="e">
        <f>IF(AND('Mapa final'!#REF!="Media",'Mapa final'!#REF!="Catastrófico"),CONCATENATE("R13C",'Mapa final'!#REF!),"")</f>
        <v>#REF!</v>
      </c>
      <c r="W107" s="113" t="e">
        <f>IF(AND('Mapa final'!#REF!="Media",'Mapa final'!#REF!="Catastrófico"),CONCATENATE("R14C",'Mapa final'!#REF!),"")</f>
        <v>#REF!</v>
      </c>
      <c r="X107" s="88" t="e">
        <f>IF(AND('Mapa final'!#REF!="Media",'Mapa final'!#REF!="Catastrófico"),CONCATENATE("R14C",'Mapa final'!#REF!),"")</f>
        <v>#REF!</v>
      </c>
      <c r="Y107" s="36"/>
      <c r="Z107" s="212"/>
      <c r="AA107" s="213"/>
      <c r="AB107" s="213"/>
      <c r="AC107" s="213"/>
      <c r="AD107" s="213"/>
      <c r="AE107" s="214"/>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row>
    <row r="108" spans="1:61" ht="15" customHeight="1" x14ac:dyDescent="0.35">
      <c r="A108" s="36"/>
      <c r="B108" s="193"/>
      <c r="C108" s="194"/>
      <c r="D108" s="195"/>
      <c r="E108" s="177"/>
      <c r="F108" s="176"/>
      <c r="G108" s="176"/>
      <c r="H108" s="176"/>
      <c r="I108" s="176"/>
      <c r="J108" s="92" t="e">
        <f>IF(AND('Mapa final'!#REF!="Media",'Mapa final'!#REF!="Leve"),CONCATENATE("R14C",'Mapa final'!#REF!),"")</f>
        <v>#REF!</v>
      </c>
      <c r="K108" s="114" t="e">
        <f>IF(AND('Mapa final'!#REF!="Media",'Mapa final'!#REF!="Leve"),CONCATENATE("R14C",'Mapa final'!#REF!),"")</f>
        <v>#REF!</v>
      </c>
      <c r="L108" s="93" t="e">
        <f>IF(AND('Mapa final'!#REF!="Media",'Mapa final'!#REF!="Leve"),CONCATENATE("R14C",'Mapa final'!#REF!),"")</f>
        <v>#REF!</v>
      </c>
      <c r="M108" s="92" t="e">
        <f>IF(AND('Mapa final'!#REF!="Media",'Mapa final'!#REF!="Menor"),CONCATENATE("R14C",'Mapa final'!#REF!),"")</f>
        <v>#REF!</v>
      </c>
      <c r="N108" s="114" t="e">
        <f>IF(AND('Mapa final'!#REF!="Media",'Mapa final'!#REF!="Menor"),CONCATENATE("R14C",'Mapa final'!#REF!),"")</f>
        <v>#REF!</v>
      </c>
      <c r="O108" s="93" t="e">
        <f>IF(AND('Mapa final'!#REF!="Media",'Mapa final'!#REF!="Menor"),CONCATENATE("R14C",'Mapa final'!#REF!),"")</f>
        <v>#REF!</v>
      </c>
      <c r="P108" s="92" t="e">
        <f>IF(AND('Mapa final'!#REF!="Media",'Mapa final'!#REF!="Moderado"),CONCATENATE("R14C",'Mapa final'!#REF!),"")</f>
        <v>#REF!</v>
      </c>
      <c r="Q108" s="114" t="e">
        <f>IF(AND('Mapa final'!#REF!="Media",'Mapa final'!#REF!="Moderado"),CONCATENATE("R14C",'Mapa final'!#REF!),"")</f>
        <v>#REF!</v>
      </c>
      <c r="R108" s="93" t="e">
        <f>IF(AND('Mapa final'!#REF!="Media",'Mapa final'!#REF!="Moderado"),CONCATENATE("R14C",'Mapa final'!#REF!),"")</f>
        <v>#REF!</v>
      </c>
      <c r="S108" s="119" t="e">
        <f>IF(AND('Mapa final'!#REF!="Media",'Mapa final'!#REF!="Mayor"),CONCATENATE("R14C",'Mapa final'!#REF!),"")</f>
        <v>#REF!</v>
      </c>
      <c r="T108" s="120" t="e">
        <f>IF(AND('Mapa final'!#REF!="Media",'Mapa final'!#REF!="Mayor"),CONCATENATE("R14C",'Mapa final'!#REF!),"")</f>
        <v>#REF!</v>
      </c>
      <c r="U108" s="121" t="e">
        <f>IF(AND('Mapa final'!#REF!="Media",'Mapa final'!#REF!="Mayor"),CONCATENATE("R14C",'Mapa final'!#REF!),"")</f>
        <v>#REF!</v>
      </c>
      <c r="V108" s="87" t="e">
        <f>IF(AND('Mapa final'!#REF!="Media",'Mapa final'!#REF!="Catastrófico"),CONCATENATE("R14C",'Mapa final'!#REF!),"")</f>
        <v>#REF!</v>
      </c>
      <c r="W108" s="113" t="e">
        <f>IF(AND('Mapa final'!#REF!="Media",'Mapa final'!#REF!="Catastrófico"),CONCATENATE("R14C",'Mapa final'!#REF!),"")</f>
        <v>#REF!</v>
      </c>
      <c r="X108" s="88" t="e">
        <f>IF(AND('Mapa final'!#REF!="Media",'Mapa final'!#REF!="Catastrófico"),CONCATENATE("R14C",'Mapa final'!#REF!),"")</f>
        <v>#REF!</v>
      </c>
      <c r="Y108" s="36"/>
      <c r="Z108" s="212"/>
      <c r="AA108" s="213"/>
      <c r="AB108" s="213"/>
      <c r="AC108" s="213"/>
      <c r="AD108" s="213"/>
      <c r="AE108" s="214"/>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row>
    <row r="109" spans="1:61" ht="15" customHeight="1" x14ac:dyDescent="0.35">
      <c r="A109" s="36"/>
      <c r="B109" s="193"/>
      <c r="C109" s="194"/>
      <c r="D109" s="195"/>
      <c r="E109" s="177"/>
      <c r="F109" s="176"/>
      <c r="G109" s="176"/>
      <c r="H109" s="176"/>
      <c r="I109" s="176"/>
      <c r="J109" s="92" t="e">
        <f>IF(AND('Mapa final'!#REF!="Media",'Mapa final'!#REF!="Leve"),CONCATENATE("R15C",'Mapa final'!#REF!),"")</f>
        <v>#REF!</v>
      </c>
      <c r="K109" s="114" t="e">
        <f>IF(AND('Mapa final'!#REF!="Media",'Mapa final'!#REF!="Leve"),CONCATENATE("R15C",'Mapa final'!#REF!),"")</f>
        <v>#REF!</v>
      </c>
      <c r="L109" s="93" t="e">
        <f>IF(AND('Mapa final'!#REF!="Media",'Mapa final'!#REF!="Leve"),CONCATENATE("R15C",'Mapa final'!#REF!),"")</f>
        <v>#REF!</v>
      </c>
      <c r="M109" s="92" t="e">
        <f>IF(AND('Mapa final'!#REF!="Media",'Mapa final'!#REF!="Menor"),CONCATENATE("R15C",'Mapa final'!#REF!),"")</f>
        <v>#REF!</v>
      </c>
      <c r="N109" s="114" t="e">
        <f>IF(AND('Mapa final'!#REF!="Media",'Mapa final'!#REF!="Menor"),CONCATENATE("R15C",'Mapa final'!#REF!),"")</f>
        <v>#REF!</v>
      </c>
      <c r="O109" s="93" t="e">
        <f>IF(AND('Mapa final'!#REF!="Media",'Mapa final'!#REF!="Menor"),CONCATENATE("R15C",'Mapa final'!#REF!),"")</f>
        <v>#REF!</v>
      </c>
      <c r="P109" s="92" t="e">
        <f>IF(AND('Mapa final'!#REF!="Media",'Mapa final'!#REF!="Moderado"),CONCATENATE("R15C",'Mapa final'!#REF!),"")</f>
        <v>#REF!</v>
      </c>
      <c r="Q109" s="114" t="e">
        <f>IF(AND('Mapa final'!#REF!="Media",'Mapa final'!#REF!="Moderado"),CONCATENATE("R15C",'Mapa final'!#REF!),"")</f>
        <v>#REF!</v>
      </c>
      <c r="R109" s="93" t="e">
        <f>IF(AND('Mapa final'!#REF!="Media",'Mapa final'!#REF!="Moderado"),CONCATENATE("R15C",'Mapa final'!#REF!),"")</f>
        <v>#REF!</v>
      </c>
      <c r="S109" s="119" t="e">
        <f>IF(AND('Mapa final'!#REF!="Media",'Mapa final'!#REF!="Mayor"),CONCATENATE("R15C",'Mapa final'!#REF!),"")</f>
        <v>#REF!</v>
      </c>
      <c r="T109" s="120" t="e">
        <f>IF(AND('Mapa final'!#REF!="Media",'Mapa final'!#REF!="Mayor"),CONCATENATE("R15C",'Mapa final'!#REF!),"")</f>
        <v>#REF!</v>
      </c>
      <c r="U109" s="121" t="e">
        <f>IF(AND('Mapa final'!#REF!="Media",'Mapa final'!#REF!="Mayor"),CONCATENATE("R15C",'Mapa final'!#REF!),"")</f>
        <v>#REF!</v>
      </c>
      <c r="V109" s="87" t="e">
        <f>IF(AND('Mapa final'!#REF!="Media",'Mapa final'!#REF!="Catastrófico"),CONCATENATE("R15C",'Mapa final'!#REF!),"")</f>
        <v>#REF!</v>
      </c>
      <c r="W109" s="113" t="e">
        <f>IF(AND('Mapa final'!#REF!="Media",'Mapa final'!#REF!="Catastrófico"),CONCATENATE("R15C",'Mapa final'!#REF!),"")</f>
        <v>#REF!</v>
      </c>
      <c r="X109" s="88" t="e">
        <f>IF(AND('Mapa final'!#REF!="Media",'Mapa final'!#REF!="Catastrófico"),CONCATENATE("R15C",'Mapa final'!#REF!),"")</f>
        <v>#REF!</v>
      </c>
      <c r="Y109" s="36"/>
      <c r="Z109" s="212"/>
      <c r="AA109" s="213"/>
      <c r="AB109" s="213"/>
      <c r="AC109" s="213"/>
      <c r="AD109" s="213"/>
      <c r="AE109" s="214"/>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row>
    <row r="110" spans="1:61" ht="15" customHeight="1" x14ac:dyDescent="0.35">
      <c r="A110" s="36"/>
      <c r="B110" s="193"/>
      <c r="C110" s="194"/>
      <c r="D110" s="195"/>
      <c r="E110" s="177"/>
      <c r="F110" s="176"/>
      <c r="G110" s="176"/>
      <c r="H110" s="176"/>
      <c r="I110" s="176"/>
      <c r="J110" s="92" t="e">
        <f>IF(AND('Mapa final'!#REF!="Media",'Mapa final'!#REF!="Leve"),CONCATENATE("R16C",'Mapa final'!#REF!),"")</f>
        <v>#REF!</v>
      </c>
      <c r="K110" s="114" t="e">
        <f>IF(AND('Mapa final'!#REF!="Media",'Mapa final'!#REF!="Leve"),CONCATENATE("R16C",'Mapa final'!#REF!),"")</f>
        <v>#REF!</v>
      </c>
      <c r="L110" s="93" t="e">
        <f>IF(AND('Mapa final'!#REF!="Media",'Mapa final'!#REF!="Leve"),CONCATENATE("R16C",'Mapa final'!#REF!),"")</f>
        <v>#REF!</v>
      </c>
      <c r="M110" s="92" t="e">
        <f>IF(AND('Mapa final'!#REF!="Media",'Mapa final'!#REF!="Menor"),CONCATENATE("R16C",'Mapa final'!#REF!),"")</f>
        <v>#REF!</v>
      </c>
      <c r="N110" s="114" t="e">
        <f>IF(AND('Mapa final'!#REF!="Media",'Mapa final'!#REF!="Menor"),CONCATENATE("R16C",'Mapa final'!#REF!),"")</f>
        <v>#REF!</v>
      </c>
      <c r="O110" s="93" t="e">
        <f>IF(AND('Mapa final'!#REF!="Media",'Mapa final'!#REF!="Menor"),CONCATENATE("R16C",'Mapa final'!#REF!),"")</f>
        <v>#REF!</v>
      </c>
      <c r="P110" s="92" t="e">
        <f>IF(AND('Mapa final'!#REF!="Media",'Mapa final'!#REF!="Moderado"),CONCATENATE("R16C",'Mapa final'!#REF!),"")</f>
        <v>#REF!</v>
      </c>
      <c r="Q110" s="114" t="e">
        <f>IF(AND('Mapa final'!#REF!="Media",'Mapa final'!#REF!="Moderado"),CONCATENATE("R16C",'Mapa final'!#REF!),"")</f>
        <v>#REF!</v>
      </c>
      <c r="R110" s="93" t="e">
        <f>IF(AND('Mapa final'!#REF!="Media",'Mapa final'!#REF!="Moderado"),CONCATENATE("R16C",'Mapa final'!#REF!),"")</f>
        <v>#REF!</v>
      </c>
      <c r="S110" s="119" t="e">
        <f>IF(AND('Mapa final'!#REF!="Media",'Mapa final'!#REF!="Mayor"),CONCATENATE("R16C",'Mapa final'!#REF!),"")</f>
        <v>#REF!</v>
      </c>
      <c r="T110" s="120" t="e">
        <f>IF(AND('Mapa final'!#REF!="Media",'Mapa final'!#REF!="Mayor"),CONCATENATE("R16C",'Mapa final'!#REF!),"")</f>
        <v>#REF!</v>
      </c>
      <c r="U110" s="121" t="e">
        <f>IF(AND('Mapa final'!#REF!="Media",'Mapa final'!#REF!="Mayor"),CONCATENATE("R16C",'Mapa final'!#REF!),"")</f>
        <v>#REF!</v>
      </c>
      <c r="V110" s="87" t="e">
        <f>IF(AND('Mapa final'!#REF!="Media",'Mapa final'!#REF!="Catastrófico"),CONCATENATE("R16C",'Mapa final'!#REF!),"")</f>
        <v>#REF!</v>
      </c>
      <c r="W110" s="113" t="e">
        <f>IF(AND('Mapa final'!#REF!="Media",'Mapa final'!#REF!="Catastrófico"),CONCATENATE("R16C",'Mapa final'!#REF!),"")</f>
        <v>#REF!</v>
      </c>
      <c r="X110" s="88" t="e">
        <f>IF(AND('Mapa final'!#REF!="Media",'Mapa final'!#REF!="Catastrófico"),CONCATENATE("R16C",'Mapa final'!#REF!),"")</f>
        <v>#REF!</v>
      </c>
      <c r="Y110" s="36"/>
      <c r="Z110" s="212"/>
      <c r="AA110" s="213"/>
      <c r="AB110" s="213"/>
      <c r="AC110" s="213"/>
      <c r="AD110" s="213"/>
      <c r="AE110" s="214"/>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row>
    <row r="111" spans="1:61" ht="15" customHeight="1" x14ac:dyDescent="0.35">
      <c r="A111" s="36"/>
      <c r="B111" s="193"/>
      <c r="C111" s="194"/>
      <c r="D111" s="195"/>
      <c r="E111" s="177"/>
      <c r="F111" s="176"/>
      <c r="G111" s="176"/>
      <c r="H111" s="176"/>
      <c r="I111" s="176"/>
      <c r="J111" s="92" t="e">
        <f>IF(AND('Mapa final'!#REF!="Media",'Mapa final'!#REF!="Leve"),CONCATENATE("R17C",'Mapa final'!#REF!),"")</f>
        <v>#REF!</v>
      </c>
      <c r="K111" s="114" t="e">
        <f>IF(AND('Mapa final'!#REF!="Media",'Mapa final'!#REF!="Leve"),CONCATENATE("R17C",'Mapa final'!#REF!),"")</f>
        <v>#REF!</v>
      </c>
      <c r="L111" s="93" t="e">
        <f>IF(AND('Mapa final'!#REF!="Media",'Mapa final'!#REF!="Leve"),CONCATENATE("R17C",'Mapa final'!#REF!),"")</f>
        <v>#REF!</v>
      </c>
      <c r="M111" s="92" t="e">
        <f>IF(AND('Mapa final'!#REF!="Media",'Mapa final'!#REF!="Menor"),CONCATENATE("R17C",'Mapa final'!#REF!),"")</f>
        <v>#REF!</v>
      </c>
      <c r="N111" s="114" t="e">
        <f>IF(AND('Mapa final'!#REF!="Media",'Mapa final'!#REF!="Menor"),CONCATENATE("R17C",'Mapa final'!#REF!),"")</f>
        <v>#REF!</v>
      </c>
      <c r="O111" s="93" t="e">
        <f>IF(AND('Mapa final'!#REF!="Media",'Mapa final'!#REF!="Menor"),CONCATENATE("R17C",'Mapa final'!#REF!),"")</f>
        <v>#REF!</v>
      </c>
      <c r="P111" s="92" t="e">
        <f>IF(AND('Mapa final'!#REF!="Media",'Mapa final'!#REF!="Moderado"),CONCATENATE("R17C",'Mapa final'!#REF!),"")</f>
        <v>#REF!</v>
      </c>
      <c r="Q111" s="114" t="e">
        <f>IF(AND('Mapa final'!#REF!="Media",'Mapa final'!#REF!="Moderado"),CONCATENATE("R17C",'Mapa final'!#REF!),"")</f>
        <v>#REF!</v>
      </c>
      <c r="R111" s="93" t="e">
        <f>IF(AND('Mapa final'!#REF!="Media",'Mapa final'!#REF!="Moderado"),CONCATENATE("R17C",'Mapa final'!#REF!),"")</f>
        <v>#REF!</v>
      </c>
      <c r="S111" s="119" t="e">
        <f>IF(AND('Mapa final'!#REF!="Media",'Mapa final'!#REF!="Mayor"),CONCATENATE("R17C",'Mapa final'!#REF!),"")</f>
        <v>#REF!</v>
      </c>
      <c r="T111" s="120" t="e">
        <f>IF(AND('Mapa final'!#REF!="Media",'Mapa final'!#REF!="Mayor"),CONCATENATE("R17C",'Mapa final'!#REF!),"")</f>
        <v>#REF!</v>
      </c>
      <c r="U111" s="121" t="e">
        <f>IF(AND('Mapa final'!#REF!="Media",'Mapa final'!#REF!="Mayor"),CONCATENATE("R17C",'Mapa final'!#REF!),"")</f>
        <v>#REF!</v>
      </c>
      <c r="V111" s="87" t="e">
        <f>IF(AND('Mapa final'!#REF!="Media",'Mapa final'!#REF!="Catastrófico"),CONCATENATE("R17C",'Mapa final'!#REF!),"")</f>
        <v>#REF!</v>
      </c>
      <c r="W111" s="113" t="e">
        <f>IF(AND('Mapa final'!#REF!="Media",'Mapa final'!#REF!="Catastrófico"),CONCATENATE("R17C",'Mapa final'!#REF!),"")</f>
        <v>#REF!</v>
      </c>
      <c r="X111" s="88" t="e">
        <f>IF(AND('Mapa final'!#REF!="Media",'Mapa final'!#REF!="Catastrófico"),CONCATENATE("R17C",'Mapa final'!#REF!),"")</f>
        <v>#REF!</v>
      </c>
      <c r="Y111" s="36"/>
      <c r="Z111" s="212"/>
      <c r="AA111" s="213"/>
      <c r="AB111" s="213"/>
      <c r="AC111" s="213"/>
      <c r="AD111" s="213"/>
      <c r="AE111" s="214"/>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row>
    <row r="112" spans="1:61" ht="15" customHeight="1" x14ac:dyDescent="0.35">
      <c r="A112" s="36"/>
      <c r="B112" s="193"/>
      <c r="C112" s="194"/>
      <c r="D112" s="195"/>
      <c r="E112" s="177"/>
      <c r="F112" s="176"/>
      <c r="G112" s="176"/>
      <c r="H112" s="176"/>
      <c r="I112" s="176"/>
      <c r="J112" s="92" t="e">
        <f>IF(AND('Mapa final'!#REF!="Media",'Mapa final'!#REF!="Leve"),CONCATENATE("R18C",'Mapa final'!#REF!),"")</f>
        <v>#REF!</v>
      </c>
      <c r="K112" s="114" t="e">
        <f>IF(AND('Mapa final'!#REF!="Media",'Mapa final'!#REF!="Leve"),CONCATENATE("R18C",'Mapa final'!#REF!),"")</f>
        <v>#REF!</v>
      </c>
      <c r="L112" s="93" t="e">
        <f>IF(AND('Mapa final'!#REF!="Media",'Mapa final'!#REF!="Leve"),CONCATENATE("R18C",'Mapa final'!#REF!),"")</f>
        <v>#REF!</v>
      </c>
      <c r="M112" s="92" t="e">
        <f>IF(AND('Mapa final'!#REF!="Media",'Mapa final'!#REF!="Menor"),CONCATENATE("R18C",'Mapa final'!#REF!),"")</f>
        <v>#REF!</v>
      </c>
      <c r="N112" s="114" t="e">
        <f>IF(AND('Mapa final'!#REF!="Media",'Mapa final'!#REF!="Menor"),CONCATENATE("R18C",'Mapa final'!#REF!),"")</f>
        <v>#REF!</v>
      </c>
      <c r="O112" s="93" t="e">
        <f>IF(AND('Mapa final'!#REF!="Media",'Mapa final'!#REF!="Menor"),CONCATENATE("R18C",'Mapa final'!#REF!),"")</f>
        <v>#REF!</v>
      </c>
      <c r="P112" s="92" t="e">
        <f>IF(AND('Mapa final'!#REF!="Media",'Mapa final'!#REF!="Moderado"),CONCATENATE("R18C",'Mapa final'!#REF!),"")</f>
        <v>#REF!</v>
      </c>
      <c r="Q112" s="114" t="e">
        <f>IF(AND('Mapa final'!#REF!="Media",'Mapa final'!#REF!="Moderado"),CONCATENATE("R18C",'Mapa final'!#REF!),"")</f>
        <v>#REF!</v>
      </c>
      <c r="R112" s="93" t="e">
        <f>IF(AND('Mapa final'!#REF!="Media",'Mapa final'!#REF!="Moderado"),CONCATENATE("R18C",'Mapa final'!#REF!),"")</f>
        <v>#REF!</v>
      </c>
      <c r="S112" s="119" t="e">
        <f>IF(AND('Mapa final'!#REF!="Media",'Mapa final'!#REF!="Mayor"),CONCATENATE("R18C",'Mapa final'!#REF!),"")</f>
        <v>#REF!</v>
      </c>
      <c r="T112" s="120" t="e">
        <f>IF(AND('Mapa final'!#REF!="Media",'Mapa final'!#REF!="Mayor"),CONCATENATE("R18C",'Mapa final'!#REF!),"")</f>
        <v>#REF!</v>
      </c>
      <c r="U112" s="121" t="e">
        <f>IF(AND('Mapa final'!#REF!="Media",'Mapa final'!#REF!="Mayor"),CONCATENATE("R18C",'Mapa final'!#REF!),"")</f>
        <v>#REF!</v>
      </c>
      <c r="V112" s="87" t="e">
        <f>IF(AND('Mapa final'!#REF!="Media",'Mapa final'!#REF!="Catastrófico"),CONCATENATE("R18C",'Mapa final'!#REF!),"")</f>
        <v>#REF!</v>
      </c>
      <c r="W112" s="113" t="e">
        <f>IF(AND('Mapa final'!#REF!="Media",'Mapa final'!#REF!="Catastrófico"),CONCATENATE("R18C",'Mapa final'!#REF!),"")</f>
        <v>#REF!</v>
      </c>
      <c r="X112" s="88" t="e">
        <f>IF(AND('Mapa final'!#REF!="Media",'Mapa final'!#REF!="Catastrófico"),CONCATENATE("R18C",'Mapa final'!#REF!),"")</f>
        <v>#REF!</v>
      </c>
      <c r="Y112" s="36"/>
      <c r="Z112" s="212"/>
      <c r="AA112" s="213"/>
      <c r="AB112" s="213"/>
      <c r="AC112" s="213"/>
      <c r="AD112" s="213"/>
      <c r="AE112" s="214"/>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row>
    <row r="113" spans="1:61" ht="15" customHeight="1" x14ac:dyDescent="0.35">
      <c r="A113" s="36"/>
      <c r="B113" s="193"/>
      <c r="C113" s="194"/>
      <c r="D113" s="195"/>
      <c r="E113" s="177"/>
      <c r="F113" s="176"/>
      <c r="G113" s="176"/>
      <c r="H113" s="176"/>
      <c r="I113" s="176"/>
      <c r="J113" s="92" t="e">
        <f>IF(AND('Mapa final'!#REF!="Media",'Mapa final'!#REF!="Leve"),CONCATENATE("R19C",'Mapa final'!#REF!),"")</f>
        <v>#REF!</v>
      </c>
      <c r="K113" s="114" t="e">
        <f>IF(AND('Mapa final'!#REF!="Media",'Mapa final'!#REF!="Leve"),CONCATENATE("R19C",'Mapa final'!#REF!),"")</f>
        <v>#REF!</v>
      </c>
      <c r="L113" s="93" t="e">
        <f>IF(AND('Mapa final'!#REF!="Media",'Mapa final'!#REF!="Leve"),CONCATENATE("R19C",'Mapa final'!#REF!),"")</f>
        <v>#REF!</v>
      </c>
      <c r="M113" s="92" t="e">
        <f>IF(AND('Mapa final'!#REF!="Media",'Mapa final'!#REF!="Menor"),CONCATENATE("R19C",'Mapa final'!#REF!),"")</f>
        <v>#REF!</v>
      </c>
      <c r="N113" s="114" t="e">
        <f>IF(AND('Mapa final'!#REF!="Media",'Mapa final'!#REF!="Menor"),CONCATENATE("R19C",'Mapa final'!#REF!),"")</f>
        <v>#REF!</v>
      </c>
      <c r="O113" s="93" t="e">
        <f>IF(AND('Mapa final'!#REF!="Media",'Mapa final'!#REF!="Menor"),CONCATENATE("R19C",'Mapa final'!#REF!),"")</f>
        <v>#REF!</v>
      </c>
      <c r="P113" s="92" t="e">
        <f>IF(AND('Mapa final'!#REF!="Media",'Mapa final'!#REF!="Moderado"),CONCATENATE("R19C",'Mapa final'!#REF!),"")</f>
        <v>#REF!</v>
      </c>
      <c r="Q113" s="114" t="e">
        <f>IF(AND('Mapa final'!#REF!="Media",'Mapa final'!#REF!="Moderado"),CONCATENATE("R19C",'Mapa final'!#REF!),"")</f>
        <v>#REF!</v>
      </c>
      <c r="R113" s="93" t="e">
        <f>IF(AND('Mapa final'!#REF!="Media",'Mapa final'!#REF!="Moderado"),CONCATENATE("R19C",'Mapa final'!#REF!),"")</f>
        <v>#REF!</v>
      </c>
      <c r="S113" s="119" t="e">
        <f>IF(AND('Mapa final'!#REF!="Media",'Mapa final'!#REF!="Mayor"),CONCATENATE("R19C",'Mapa final'!#REF!),"")</f>
        <v>#REF!</v>
      </c>
      <c r="T113" s="120" t="e">
        <f>IF(AND('Mapa final'!#REF!="Media",'Mapa final'!#REF!="Mayor"),CONCATENATE("R19C",'Mapa final'!#REF!),"")</f>
        <v>#REF!</v>
      </c>
      <c r="U113" s="121" t="e">
        <f>IF(AND('Mapa final'!#REF!="Media",'Mapa final'!#REF!="Mayor"),CONCATENATE("R19C",'Mapa final'!#REF!),"")</f>
        <v>#REF!</v>
      </c>
      <c r="V113" s="87" t="e">
        <f>IF(AND('Mapa final'!#REF!="Media",'Mapa final'!#REF!="Catastrófico"),CONCATENATE("R19C",'Mapa final'!#REF!),"")</f>
        <v>#REF!</v>
      </c>
      <c r="W113" s="113" t="e">
        <f>IF(AND('Mapa final'!#REF!="Media",'Mapa final'!#REF!="Catastrófico"),CONCATENATE("R19C",'Mapa final'!#REF!),"")</f>
        <v>#REF!</v>
      </c>
      <c r="X113" s="88" t="e">
        <f>IF(AND('Mapa final'!#REF!="Media",'Mapa final'!#REF!="Catastrófico"),CONCATENATE("R19C",'Mapa final'!#REF!),"")</f>
        <v>#REF!</v>
      </c>
      <c r="Y113" s="36"/>
      <c r="Z113" s="212"/>
      <c r="AA113" s="213"/>
      <c r="AB113" s="213"/>
      <c r="AC113" s="213"/>
      <c r="AD113" s="213"/>
      <c r="AE113" s="214"/>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row>
    <row r="114" spans="1:61" ht="15" customHeight="1" x14ac:dyDescent="0.35">
      <c r="A114" s="36"/>
      <c r="B114" s="193"/>
      <c r="C114" s="194"/>
      <c r="D114" s="195"/>
      <c r="E114" s="177"/>
      <c r="F114" s="176"/>
      <c r="G114" s="176"/>
      <c r="H114" s="176"/>
      <c r="I114" s="176"/>
      <c r="J114" s="92" t="e">
        <f>IF(AND('Mapa final'!#REF!="Media",'Mapa final'!#REF!="Leve"),CONCATENATE("R20",'Mapa final'!#REF!),"")</f>
        <v>#REF!</v>
      </c>
      <c r="K114" s="114" t="e">
        <f>IF(AND('Mapa final'!#REF!="Media",'Mapa final'!#REF!="Leve"),CONCATENATE("R20C",'Mapa final'!#REF!),"")</f>
        <v>#REF!</v>
      </c>
      <c r="L114" s="93" t="e">
        <f>IF(AND('Mapa final'!#REF!="Media",'Mapa final'!#REF!="Leve"),CONCATENATE("R20C",'Mapa final'!#REF!),"")</f>
        <v>#REF!</v>
      </c>
      <c r="M114" s="92" t="e">
        <f>IF(AND('Mapa final'!#REF!="Media",'Mapa final'!#REF!="Menor"),CONCATENATE("R20",'Mapa final'!#REF!),"")</f>
        <v>#REF!</v>
      </c>
      <c r="N114" s="114" t="e">
        <f>IF(AND('Mapa final'!#REF!="Media",'Mapa final'!#REF!="Menor"),CONCATENATE("R20C",'Mapa final'!#REF!),"")</f>
        <v>#REF!</v>
      </c>
      <c r="O114" s="93" t="e">
        <f>IF(AND('Mapa final'!#REF!="Media",'Mapa final'!#REF!="Menor"),CONCATENATE("R20C",'Mapa final'!#REF!),"")</f>
        <v>#REF!</v>
      </c>
      <c r="P114" s="92" t="e">
        <f>IF(AND('Mapa final'!#REF!="Media",'Mapa final'!#REF!="Moderado"),CONCATENATE("R20",'Mapa final'!#REF!),"")</f>
        <v>#REF!</v>
      </c>
      <c r="Q114" s="114" t="e">
        <f>IF(AND('Mapa final'!#REF!="Media",'Mapa final'!#REF!="Moderado"),CONCATENATE("R20C",'Mapa final'!#REF!),"")</f>
        <v>#REF!</v>
      </c>
      <c r="R114" s="93" t="e">
        <f>IF(AND('Mapa final'!#REF!="Media",'Mapa final'!#REF!="Moderado"),CONCATENATE("R20C",'Mapa final'!#REF!),"")</f>
        <v>#REF!</v>
      </c>
      <c r="S114" s="119" t="e">
        <f>IF(AND('Mapa final'!#REF!="Media",'Mapa final'!#REF!="Mayor"),CONCATENATE("R20",'Mapa final'!#REF!),"")</f>
        <v>#REF!</v>
      </c>
      <c r="T114" s="120" t="e">
        <f>IF(AND('Mapa final'!#REF!="Media",'Mapa final'!#REF!="Mayor"),CONCATENATE("R20C",'Mapa final'!#REF!),"")</f>
        <v>#REF!</v>
      </c>
      <c r="U114" s="121" t="e">
        <f>IF(AND('Mapa final'!#REF!="Media",'Mapa final'!#REF!="Mayor"),CONCATENATE("R20C",'Mapa final'!#REF!),"")</f>
        <v>#REF!</v>
      </c>
      <c r="V114" s="87" t="e">
        <f>IF(AND('Mapa final'!#REF!="Media",'Mapa final'!#REF!="Catastrófico"),CONCATENATE("R20",'Mapa final'!#REF!),"")</f>
        <v>#REF!</v>
      </c>
      <c r="W114" s="113" t="e">
        <f>IF(AND('Mapa final'!#REF!="Media",'Mapa final'!#REF!="Catastrófico"),CONCATENATE("R20C",'Mapa final'!#REF!),"")</f>
        <v>#REF!</v>
      </c>
      <c r="X114" s="88" t="e">
        <f>IF(AND('Mapa final'!#REF!="Media",'Mapa final'!#REF!="Catastrófico"),CONCATENATE("R20C",'Mapa final'!#REF!),"")</f>
        <v>#REF!</v>
      </c>
      <c r="Y114" s="36"/>
      <c r="Z114" s="212"/>
      <c r="AA114" s="213"/>
      <c r="AB114" s="213"/>
      <c r="AC114" s="213"/>
      <c r="AD114" s="213"/>
      <c r="AE114" s="214"/>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row>
    <row r="115" spans="1:61" ht="15" customHeight="1" x14ac:dyDescent="0.35">
      <c r="A115" s="36"/>
      <c r="B115" s="193"/>
      <c r="C115" s="194"/>
      <c r="D115" s="195"/>
      <c r="E115" s="177"/>
      <c r="F115" s="176"/>
      <c r="G115" s="176"/>
      <c r="H115" s="176"/>
      <c r="I115" s="176"/>
      <c r="J115" s="92" t="e">
        <f>IF(AND('Mapa final'!#REF!="Media",'Mapa final'!#REF!="Leve"),CONCATENATE("R21C",'Mapa final'!#REF!),"")</f>
        <v>#REF!</v>
      </c>
      <c r="K115" s="114" t="e">
        <f>IF(AND('Mapa final'!#REF!="Media",'Mapa final'!#REF!="Leve"),CONCATENATE("R21C",'Mapa final'!#REF!),"")</f>
        <v>#REF!</v>
      </c>
      <c r="L115" s="93" t="e">
        <f>IF(AND('Mapa final'!#REF!="Media",'Mapa final'!#REF!="Leve"),CONCATENATE("R21C",'Mapa final'!#REF!),"")</f>
        <v>#REF!</v>
      </c>
      <c r="M115" s="92" t="e">
        <f>IF(AND('Mapa final'!#REF!="Media",'Mapa final'!#REF!="Menor"),CONCATENATE("R21C",'Mapa final'!#REF!),"")</f>
        <v>#REF!</v>
      </c>
      <c r="N115" s="114" t="e">
        <f>IF(AND('Mapa final'!#REF!="Media",'Mapa final'!#REF!="Menor"),CONCATENATE("R21C",'Mapa final'!#REF!),"")</f>
        <v>#REF!</v>
      </c>
      <c r="O115" s="93" t="e">
        <f>IF(AND('Mapa final'!#REF!="Media",'Mapa final'!#REF!="Menor"),CONCATENATE("R21C",'Mapa final'!#REF!),"")</f>
        <v>#REF!</v>
      </c>
      <c r="P115" s="92" t="e">
        <f>IF(AND('Mapa final'!#REF!="Media",'Mapa final'!#REF!="Moderado"),CONCATENATE("R21C",'Mapa final'!#REF!),"")</f>
        <v>#REF!</v>
      </c>
      <c r="Q115" s="114" t="e">
        <f>IF(AND('Mapa final'!#REF!="Media",'Mapa final'!#REF!="Moderado"),CONCATENATE("R21C",'Mapa final'!#REF!),"")</f>
        <v>#REF!</v>
      </c>
      <c r="R115" s="93" t="e">
        <f>IF(AND('Mapa final'!#REF!="Media",'Mapa final'!#REF!="Moderado"),CONCATENATE("R21C",'Mapa final'!#REF!),"")</f>
        <v>#REF!</v>
      </c>
      <c r="S115" s="119" t="e">
        <f>IF(AND('Mapa final'!#REF!="Media",'Mapa final'!#REF!="Mayor"),CONCATENATE("R21C",'Mapa final'!#REF!),"")</f>
        <v>#REF!</v>
      </c>
      <c r="T115" s="120" t="e">
        <f>IF(AND('Mapa final'!#REF!="Media",'Mapa final'!#REF!="Mayor"),CONCATENATE("R21C",'Mapa final'!#REF!),"")</f>
        <v>#REF!</v>
      </c>
      <c r="U115" s="121" t="e">
        <f>IF(AND('Mapa final'!#REF!="Media",'Mapa final'!#REF!="Mayor"),CONCATENATE("R21C",'Mapa final'!#REF!),"")</f>
        <v>#REF!</v>
      </c>
      <c r="V115" s="87" t="e">
        <f>IF(AND('Mapa final'!#REF!="Media",'Mapa final'!#REF!="Catastrófico"),CONCATENATE("R21C",'Mapa final'!#REF!),"")</f>
        <v>#REF!</v>
      </c>
      <c r="W115" s="113" t="e">
        <f>IF(AND('Mapa final'!#REF!="Media",'Mapa final'!#REF!="Catastrófico"),CONCATENATE("R21C",'Mapa final'!#REF!),"")</f>
        <v>#REF!</v>
      </c>
      <c r="X115" s="88" t="e">
        <f>IF(AND('Mapa final'!#REF!="Media",'Mapa final'!#REF!="Catastrófico"),CONCATENATE("R21C",'Mapa final'!#REF!),"")</f>
        <v>#REF!</v>
      </c>
      <c r="Y115" s="36"/>
      <c r="Z115" s="212"/>
      <c r="AA115" s="213"/>
      <c r="AB115" s="213"/>
      <c r="AC115" s="213"/>
      <c r="AD115" s="213"/>
      <c r="AE115" s="214"/>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row>
    <row r="116" spans="1:61" ht="15" customHeight="1" x14ac:dyDescent="0.35">
      <c r="A116" s="36"/>
      <c r="B116" s="193"/>
      <c r="C116" s="194"/>
      <c r="D116" s="195"/>
      <c r="E116" s="177"/>
      <c r="F116" s="176"/>
      <c r="G116" s="176"/>
      <c r="H116" s="176"/>
      <c r="I116" s="176"/>
      <c r="J116" s="92" t="e">
        <f>IF(AND('Mapa final'!#REF!="Media",'Mapa final'!#REF!="Leve"),CONCATENATE("R22C",'Mapa final'!#REF!),"")</f>
        <v>#REF!</v>
      </c>
      <c r="K116" s="114" t="e">
        <f>IF(AND('Mapa final'!#REF!="Media",'Mapa final'!#REF!="Leve"),CONCATENATE("R22C",'Mapa final'!#REF!),"")</f>
        <v>#REF!</v>
      </c>
      <c r="L116" s="93" t="e">
        <f>IF(AND('Mapa final'!#REF!="Media",'Mapa final'!#REF!="Leve"),CONCATENATE("R2C",'Mapa final'!#REF!),"")</f>
        <v>#REF!</v>
      </c>
      <c r="M116" s="92" t="e">
        <f>IF(AND('Mapa final'!#REF!="Media",'Mapa final'!#REF!="Menor"),CONCATENATE("R22C",'Mapa final'!#REF!),"")</f>
        <v>#REF!</v>
      </c>
      <c r="N116" s="114" t="e">
        <f>IF(AND('Mapa final'!#REF!="Media",'Mapa final'!#REF!="Menor"),CONCATENATE("R22C",'Mapa final'!#REF!),"")</f>
        <v>#REF!</v>
      </c>
      <c r="O116" s="93" t="e">
        <f>IF(AND('Mapa final'!#REF!="Media",'Mapa final'!#REF!="Menor"),CONCATENATE("R2C",'Mapa final'!#REF!),"")</f>
        <v>#REF!</v>
      </c>
      <c r="P116" s="92" t="e">
        <f>IF(AND('Mapa final'!#REF!="Media",'Mapa final'!#REF!="Moderado"),CONCATENATE("R22C",'Mapa final'!#REF!),"")</f>
        <v>#REF!</v>
      </c>
      <c r="Q116" s="114" t="e">
        <f>IF(AND('Mapa final'!#REF!="Media",'Mapa final'!#REF!="Moderado"),CONCATENATE("R22C",'Mapa final'!#REF!),"")</f>
        <v>#REF!</v>
      </c>
      <c r="R116" s="93" t="e">
        <f>IF(AND('Mapa final'!#REF!="Media",'Mapa final'!#REF!="Moderado"),CONCATENATE("R2C",'Mapa final'!#REF!),"")</f>
        <v>#REF!</v>
      </c>
      <c r="S116" s="119" t="e">
        <f>IF(AND('Mapa final'!#REF!="Media",'Mapa final'!#REF!="Mayor"),CONCATENATE("R22C",'Mapa final'!#REF!),"")</f>
        <v>#REF!</v>
      </c>
      <c r="T116" s="120" t="e">
        <f>IF(AND('Mapa final'!#REF!="Media",'Mapa final'!#REF!="Mayor"),CONCATENATE("R22C",'Mapa final'!#REF!),"")</f>
        <v>#REF!</v>
      </c>
      <c r="U116" s="121" t="e">
        <f>IF(AND('Mapa final'!#REF!="Media",'Mapa final'!#REF!="Mayor"),CONCATENATE("R2C",'Mapa final'!#REF!),"")</f>
        <v>#REF!</v>
      </c>
      <c r="V116" s="87" t="e">
        <f>IF(AND('Mapa final'!#REF!="Media",'Mapa final'!#REF!="Catastrófico"),CONCATENATE("R22C",'Mapa final'!#REF!),"")</f>
        <v>#REF!</v>
      </c>
      <c r="W116" s="113" t="e">
        <f>IF(AND('Mapa final'!#REF!="Media",'Mapa final'!#REF!="Catastrófico"),CONCATENATE("R22C",'Mapa final'!#REF!),"")</f>
        <v>#REF!</v>
      </c>
      <c r="X116" s="88" t="e">
        <f>IF(AND('Mapa final'!#REF!="Media",'Mapa final'!#REF!="Catastrófico"),CONCATENATE("R2C",'Mapa final'!#REF!),"")</f>
        <v>#REF!</v>
      </c>
      <c r="Y116" s="36"/>
      <c r="Z116" s="212"/>
      <c r="AA116" s="213"/>
      <c r="AB116" s="213"/>
      <c r="AC116" s="213"/>
      <c r="AD116" s="213"/>
      <c r="AE116" s="214"/>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row>
    <row r="117" spans="1:61" ht="15" customHeight="1" x14ac:dyDescent="0.35">
      <c r="A117" s="36"/>
      <c r="B117" s="193"/>
      <c r="C117" s="194"/>
      <c r="D117" s="195"/>
      <c r="E117" s="177"/>
      <c r="F117" s="176"/>
      <c r="G117" s="176"/>
      <c r="H117" s="176"/>
      <c r="I117" s="176"/>
      <c r="J117" s="92" t="e">
        <f>IF(AND('Mapa final'!#REF!="Media",'Mapa final'!#REF!="Leve"),CONCATENATE("R23C",'Mapa final'!#REF!),"")</f>
        <v>#REF!</v>
      </c>
      <c r="K117" s="114" t="e">
        <f>IF(AND('Mapa final'!#REF!="Media",'Mapa final'!#REF!="Leve"),CONCATENATE("R23C",'Mapa final'!#REF!),"")</f>
        <v>#REF!</v>
      </c>
      <c r="L117" s="93" t="e">
        <f>IF(AND('Mapa final'!#REF!="Media",'Mapa final'!#REF!="Leve"),CONCATENATE("R23C",'Mapa final'!#REF!),"")</f>
        <v>#REF!</v>
      </c>
      <c r="M117" s="92" t="e">
        <f>IF(AND('Mapa final'!#REF!="Media",'Mapa final'!#REF!="Menor"),CONCATENATE("R23C",'Mapa final'!#REF!),"")</f>
        <v>#REF!</v>
      </c>
      <c r="N117" s="114" t="e">
        <f>IF(AND('Mapa final'!#REF!="Media",'Mapa final'!#REF!="Menor"),CONCATENATE("R23C",'Mapa final'!#REF!),"")</f>
        <v>#REF!</v>
      </c>
      <c r="O117" s="93" t="e">
        <f>IF(AND('Mapa final'!#REF!="Media",'Mapa final'!#REF!="Menor"),CONCATENATE("R23C",'Mapa final'!#REF!),"")</f>
        <v>#REF!</v>
      </c>
      <c r="P117" s="92" t="e">
        <f>IF(AND('Mapa final'!#REF!="Media",'Mapa final'!#REF!="Moderado"),CONCATENATE("R23C",'Mapa final'!#REF!),"")</f>
        <v>#REF!</v>
      </c>
      <c r="Q117" s="114" t="e">
        <f>IF(AND('Mapa final'!#REF!="Media",'Mapa final'!#REF!="Moderado"),CONCATENATE("R23C",'Mapa final'!#REF!),"")</f>
        <v>#REF!</v>
      </c>
      <c r="R117" s="93" t="e">
        <f>IF(AND('Mapa final'!#REF!="Media",'Mapa final'!#REF!="Moderado"),CONCATENATE("R23C",'Mapa final'!#REF!),"")</f>
        <v>#REF!</v>
      </c>
      <c r="S117" s="119" t="e">
        <f>IF(AND('Mapa final'!#REF!="Media",'Mapa final'!#REF!="Mayor"),CONCATENATE("R23C",'Mapa final'!#REF!),"")</f>
        <v>#REF!</v>
      </c>
      <c r="T117" s="120" t="e">
        <f>IF(AND('Mapa final'!#REF!="Media",'Mapa final'!#REF!="Mayor"),CONCATENATE("R23C",'Mapa final'!#REF!),"")</f>
        <v>#REF!</v>
      </c>
      <c r="U117" s="121" t="e">
        <f>IF(AND('Mapa final'!#REF!="Media",'Mapa final'!#REF!="Mayor"),CONCATENATE("R23C",'Mapa final'!#REF!),"")</f>
        <v>#REF!</v>
      </c>
      <c r="V117" s="87" t="e">
        <f>IF(AND('Mapa final'!#REF!="Media",'Mapa final'!#REF!="Catastrófico"),CONCATENATE("R23C",'Mapa final'!#REF!),"")</f>
        <v>#REF!</v>
      </c>
      <c r="W117" s="113" t="e">
        <f>IF(AND('Mapa final'!#REF!="Media",'Mapa final'!#REF!="Catastrófico"),CONCATENATE("R23C",'Mapa final'!#REF!),"")</f>
        <v>#REF!</v>
      </c>
      <c r="X117" s="88" t="e">
        <f>IF(AND('Mapa final'!#REF!="Media",'Mapa final'!#REF!="Catastrófico"),CONCATENATE("R23C",'Mapa final'!#REF!),"")</f>
        <v>#REF!</v>
      </c>
      <c r="Y117" s="36"/>
      <c r="Z117" s="212"/>
      <c r="AA117" s="213"/>
      <c r="AB117" s="213"/>
      <c r="AC117" s="213"/>
      <c r="AD117" s="213"/>
      <c r="AE117" s="214"/>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row>
    <row r="118" spans="1:61" ht="15" customHeight="1" x14ac:dyDescent="0.35">
      <c r="A118" s="36"/>
      <c r="B118" s="193"/>
      <c r="C118" s="194"/>
      <c r="D118" s="195"/>
      <c r="E118" s="177"/>
      <c r="F118" s="176"/>
      <c r="G118" s="176"/>
      <c r="H118" s="176"/>
      <c r="I118" s="176"/>
      <c r="J118" s="92" t="e">
        <f>IF(AND('Mapa final'!#REF!="Media",'Mapa final'!#REF!="Leve"),CONCATENATE("R24C",'Mapa final'!#REF!),"")</f>
        <v>#REF!</v>
      </c>
      <c r="K118" s="114" t="e">
        <f>IF(AND('Mapa final'!#REF!="Media",'Mapa final'!#REF!="Leve"),CONCATENATE("R24C",'Mapa final'!#REF!),"")</f>
        <v>#REF!</v>
      </c>
      <c r="L118" s="93" t="e">
        <f>IF(AND('Mapa final'!#REF!="Media",'Mapa final'!#REF!="Leve"),CONCATENATE("R24C",'Mapa final'!#REF!),"")</f>
        <v>#REF!</v>
      </c>
      <c r="M118" s="92" t="e">
        <f>IF(AND('Mapa final'!#REF!="Media",'Mapa final'!#REF!="Menor"),CONCATENATE("R24C",'Mapa final'!#REF!),"")</f>
        <v>#REF!</v>
      </c>
      <c r="N118" s="114" t="e">
        <f>IF(AND('Mapa final'!#REF!="Media",'Mapa final'!#REF!="Menor"),CONCATENATE("R24C",'Mapa final'!#REF!),"")</f>
        <v>#REF!</v>
      </c>
      <c r="O118" s="93" t="e">
        <f>IF(AND('Mapa final'!#REF!="Media",'Mapa final'!#REF!="Menor"),CONCATENATE("R24C",'Mapa final'!#REF!),"")</f>
        <v>#REF!</v>
      </c>
      <c r="P118" s="92" t="e">
        <f>IF(AND('Mapa final'!#REF!="Media",'Mapa final'!#REF!="Moderado"),CONCATENATE("R24C",'Mapa final'!#REF!),"")</f>
        <v>#REF!</v>
      </c>
      <c r="Q118" s="114" t="e">
        <f>IF(AND('Mapa final'!#REF!="Media",'Mapa final'!#REF!="Moderado"),CONCATENATE("R24C",'Mapa final'!#REF!),"")</f>
        <v>#REF!</v>
      </c>
      <c r="R118" s="93" t="e">
        <f>IF(AND('Mapa final'!#REF!="Media",'Mapa final'!#REF!="Moderado"),CONCATENATE("R24C",'Mapa final'!#REF!),"")</f>
        <v>#REF!</v>
      </c>
      <c r="S118" s="119" t="e">
        <f>IF(AND('Mapa final'!#REF!="Media",'Mapa final'!#REF!="Mayor"),CONCATENATE("R24C",'Mapa final'!#REF!),"")</f>
        <v>#REF!</v>
      </c>
      <c r="T118" s="120" t="e">
        <f>IF(AND('Mapa final'!#REF!="Media",'Mapa final'!#REF!="Mayor"),CONCATENATE("R24C",'Mapa final'!#REF!),"")</f>
        <v>#REF!</v>
      </c>
      <c r="U118" s="121" t="e">
        <f>IF(AND('Mapa final'!#REF!="Media",'Mapa final'!#REF!="Mayor"),CONCATENATE("R24C",'Mapa final'!#REF!),"")</f>
        <v>#REF!</v>
      </c>
      <c r="V118" s="87" t="e">
        <f>IF(AND('Mapa final'!#REF!="Media",'Mapa final'!#REF!="Catastrófico"),CONCATENATE("R24C",'Mapa final'!#REF!),"")</f>
        <v>#REF!</v>
      </c>
      <c r="W118" s="113" t="e">
        <f>IF(AND('Mapa final'!#REF!="Media",'Mapa final'!#REF!="Catastrófico"),CONCATENATE("R24C",'Mapa final'!#REF!),"")</f>
        <v>#REF!</v>
      </c>
      <c r="X118" s="88" t="e">
        <f>IF(AND('Mapa final'!#REF!="Media",'Mapa final'!#REF!="Catastrófico"),CONCATENATE("R24C",'Mapa final'!#REF!),"")</f>
        <v>#REF!</v>
      </c>
      <c r="Y118" s="36"/>
      <c r="Z118" s="212"/>
      <c r="AA118" s="213"/>
      <c r="AB118" s="213"/>
      <c r="AC118" s="213"/>
      <c r="AD118" s="213"/>
      <c r="AE118" s="214"/>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row>
    <row r="119" spans="1:61" ht="15" customHeight="1" x14ac:dyDescent="0.35">
      <c r="A119" s="36"/>
      <c r="B119" s="193"/>
      <c r="C119" s="194"/>
      <c r="D119" s="195"/>
      <c r="E119" s="177"/>
      <c r="F119" s="176"/>
      <c r="G119" s="176"/>
      <c r="H119" s="176"/>
      <c r="I119" s="176"/>
      <c r="J119" s="92" t="e">
        <f>IF(AND('Mapa final'!#REF!="Media",'Mapa final'!#REF!="Leve"),CONCATENATE("R25C",'Mapa final'!#REF!),"")</f>
        <v>#REF!</v>
      </c>
      <c r="K119" s="114" t="e">
        <f>IF(AND('Mapa final'!#REF!="Media",'Mapa final'!#REF!="Leve"),CONCATENATE("R25C",'Mapa final'!#REF!),"")</f>
        <v>#REF!</v>
      </c>
      <c r="L119" s="93" t="e">
        <f>IF(AND('Mapa final'!#REF!="Media",'Mapa final'!#REF!="Leve"),CONCATENATE("R25C",'Mapa final'!#REF!),"")</f>
        <v>#REF!</v>
      </c>
      <c r="M119" s="92" t="e">
        <f>IF(AND('Mapa final'!#REF!="Media",'Mapa final'!#REF!="Menor"),CONCATENATE("R25C",'Mapa final'!#REF!),"")</f>
        <v>#REF!</v>
      </c>
      <c r="N119" s="114" t="e">
        <f>IF(AND('Mapa final'!#REF!="Media",'Mapa final'!#REF!="Menor"),CONCATENATE("R25C",'Mapa final'!#REF!),"")</f>
        <v>#REF!</v>
      </c>
      <c r="O119" s="93" t="e">
        <f>IF(AND('Mapa final'!#REF!="Media",'Mapa final'!#REF!="Menor"),CONCATENATE("R25C",'Mapa final'!#REF!),"")</f>
        <v>#REF!</v>
      </c>
      <c r="P119" s="92" t="e">
        <f>IF(AND('Mapa final'!#REF!="Media",'Mapa final'!#REF!="Moderado"),CONCATENATE("R25C",'Mapa final'!#REF!),"")</f>
        <v>#REF!</v>
      </c>
      <c r="Q119" s="114" t="e">
        <f>IF(AND('Mapa final'!#REF!="Media",'Mapa final'!#REF!="Moderado"),CONCATENATE("R25C",'Mapa final'!#REF!),"")</f>
        <v>#REF!</v>
      </c>
      <c r="R119" s="93" t="e">
        <f>IF(AND('Mapa final'!#REF!="Media",'Mapa final'!#REF!="Moderado"),CONCATENATE("R25C",'Mapa final'!#REF!),"")</f>
        <v>#REF!</v>
      </c>
      <c r="S119" s="119" t="e">
        <f>IF(AND('Mapa final'!#REF!="Media",'Mapa final'!#REF!="Mayor"),CONCATENATE("R25C",'Mapa final'!#REF!),"")</f>
        <v>#REF!</v>
      </c>
      <c r="T119" s="120" t="e">
        <f>IF(AND('Mapa final'!#REF!="Media",'Mapa final'!#REF!="Mayor"),CONCATENATE("R25C",'Mapa final'!#REF!),"")</f>
        <v>#REF!</v>
      </c>
      <c r="U119" s="121" t="e">
        <f>IF(AND('Mapa final'!#REF!="Media",'Mapa final'!#REF!="Mayor"),CONCATENATE("R25C",'Mapa final'!#REF!),"")</f>
        <v>#REF!</v>
      </c>
      <c r="V119" s="87" t="e">
        <f>IF(AND('Mapa final'!#REF!="Media",'Mapa final'!#REF!="Catastrófico"),CONCATENATE("R25C",'Mapa final'!#REF!),"")</f>
        <v>#REF!</v>
      </c>
      <c r="W119" s="113" t="e">
        <f>IF(AND('Mapa final'!#REF!="Media",'Mapa final'!#REF!="Catastrófico"),CONCATENATE("R25C",'Mapa final'!#REF!),"")</f>
        <v>#REF!</v>
      </c>
      <c r="X119" s="88" t="e">
        <f>IF(AND('Mapa final'!#REF!="Media",'Mapa final'!#REF!="Catastrófico"),CONCATENATE("R25C",'Mapa final'!#REF!),"")</f>
        <v>#REF!</v>
      </c>
      <c r="Y119" s="36"/>
      <c r="Z119" s="212"/>
      <c r="AA119" s="213"/>
      <c r="AB119" s="213"/>
      <c r="AC119" s="213"/>
      <c r="AD119" s="213"/>
      <c r="AE119" s="214"/>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row>
    <row r="120" spans="1:61" ht="15" customHeight="1" x14ac:dyDescent="0.35">
      <c r="A120" s="36"/>
      <c r="B120" s="193"/>
      <c r="C120" s="194"/>
      <c r="D120" s="195"/>
      <c r="E120" s="177"/>
      <c r="F120" s="176"/>
      <c r="G120" s="176"/>
      <c r="H120" s="176"/>
      <c r="I120" s="176"/>
      <c r="J120" s="92" t="e">
        <f>IF(AND('Mapa final'!#REF!="Media",'Mapa final'!#REF!="Leve"),CONCATENATE("R26C",'Mapa final'!#REF!),"")</f>
        <v>#REF!</v>
      </c>
      <c r="K120" s="114" t="e">
        <f>IF(AND('Mapa final'!#REF!="Media",'Mapa final'!#REF!="Leve"),CONCATENATE("R26C",'Mapa final'!#REF!),"")</f>
        <v>#REF!</v>
      </c>
      <c r="L120" s="93" t="e">
        <f>IF(AND('Mapa final'!#REF!="Media",'Mapa final'!#REF!="Leve"),CONCATENATE("R26C",'Mapa final'!#REF!),"")</f>
        <v>#REF!</v>
      </c>
      <c r="M120" s="92" t="e">
        <f>IF(AND('Mapa final'!#REF!="Media",'Mapa final'!#REF!="Menor"),CONCATENATE("R26C",'Mapa final'!#REF!),"")</f>
        <v>#REF!</v>
      </c>
      <c r="N120" s="114" t="e">
        <f>IF(AND('Mapa final'!#REF!="Media",'Mapa final'!#REF!="Menor"),CONCATENATE("R26C",'Mapa final'!#REF!),"")</f>
        <v>#REF!</v>
      </c>
      <c r="O120" s="93" t="e">
        <f>IF(AND('Mapa final'!#REF!="Media",'Mapa final'!#REF!="Menor"),CONCATENATE("R26C",'Mapa final'!#REF!),"")</f>
        <v>#REF!</v>
      </c>
      <c r="P120" s="92" t="e">
        <f>IF(AND('Mapa final'!#REF!="Media",'Mapa final'!#REF!="Moderado"),CONCATENATE("R26C",'Mapa final'!#REF!),"")</f>
        <v>#REF!</v>
      </c>
      <c r="Q120" s="114" t="e">
        <f>IF(AND('Mapa final'!#REF!="Media",'Mapa final'!#REF!="Moderado"),CONCATENATE("R26C",'Mapa final'!#REF!),"")</f>
        <v>#REF!</v>
      </c>
      <c r="R120" s="93" t="e">
        <f>IF(AND('Mapa final'!#REF!="Media",'Mapa final'!#REF!="Moderado"),CONCATENATE("R26C",'Mapa final'!#REF!),"")</f>
        <v>#REF!</v>
      </c>
      <c r="S120" s="119" t="e">
        <f>IF(AND('Mapa final'!#REF!="Media",'Mapa final'!#REF!="Mayor"),CONCATENATE("R26C",'Mapa final'!#REF!),"")</f>
        <v>#REF!</v>
      </c>
      <c r="T120" s="120" t="e">
        <f>IF(AND('Mapa final'!#REF!="Media",'Mapa final'!#REF!="Mayor"),CONCATENATE("R26C",'Mapa final'!#REF!),"")</f>
        <v>#REF!</v>
      </c>
      <c r="U120" s="121" t="e">
        <f>IF(AND('Mapa final'!#REF!="Media",'Mapa final'!#REF!="Mayor"),CONCATENATE("R26C",'Mapa final'!#REF!),"")</f>
        <v>#REF!</v>
      </c>
      <c r="V120" s="87" t="e">
        <f>IF(AND('Mapa final'!#REF!="Media",'Mapa final'!#REF!="Catastrófico"),CONCATENATE("R26C",'Mapa final'!#REF!),"")</f>
        <v>#REF!</v>
      </c>
      <c r="W120" s="113" t="e">
        <f>IF(AND('Mapa final'!#REF!="Media",'Mapa final'!#REF!="Catastrófico"),CONCATENATE("R26C",'Mapa final'!#REF!),"")</f>
        <v>#REF!</v>
      </c>
      <c r="X120" s="88" t="e">
        <f>IF(AND('Mapa final'!#REF!="Media",'Mapa final'!#REF!="Catastrófico"),CONCATENATE("R26C",'Mapa final'!#REF!),"")</f>
        <v>#REF!</v>
      </c>
      <c r="Y120" s="36"/>
      <c r="Z120" s="212"/>
      <c r="AA120" s="213"/>
      <c r="AB120" s="213"/>
      <c r="AC120" s="213"/>
      <c r="AD120" s="213"/>
      <c r="AE120" s="214"/>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row>
    <row r="121" spans="1:61" ht="15" customHeight="1" x14ac:dyDescent="0.35">
      <c r="A121" s="36"/>
      <c r="B121" s="193"/>
      <c r="C121" s="194"/>
      <c r="D121" s="195"/>
      <c r="E121" s="177"/>
      <c r="F121" s="176"/>
      <c r="G121" s="176"/>
      <c r="H121" s="176"/>
      <c r="I121" s="176"/>
      <c r="J121" s="92" t="e">
        <f>IF(AND('Mapa final'!#REF!="Media",'Mapa final'!#REF!="Leve"),CONCATENATE("R27C",'Mapa final'!#REF!),"")</f>
        <v>#REF!</v>
      </c>
      <c r="K121" s="114" t="e">
        <f>IF(AND('Mapa final'!#REF!="Media",'Mapa final'!#REF!="Leve"),CONCATENATE("R27C",'Mapa final'!#REF!),"")</f>
        <v>#REF!</v>
      </c>
      <c r="L121" s="93" t="e">
        <f>IF(AND('Mapa final'!#REF!="Media",'Mapa final'!#REF!="Leve"),CONCATENATE("R27C",'Mapa final'!#REF!),"")</f>
        <v>#REF!</v>
      </c>
      <c r="M121" s="92" t="e">
        <f>IF(AND('Mapa final'!#REF!="Media",'Mapa final'!#REF!="Menor"),CONCATENATE("R27C",'Mapa final'!#REF!),"")</f>
        <v>#REF!</v>
      </c>
      <c r="N121" s="114" t="e">
        <f>IF(AND('Mapa final'!#REF!="Media",'Mapa final'!#REF!="Menor"),CONCATENATE("R27C",'Mapa final'!#REF!),"")</f>
        <v>#REF!</v>
      </c>
      <c r="O121" s="93" t="e">
        <f>IF(AND('Mapa final'!#REF!="Media",'Mapa final'!#REF!="Menor"),CONCATENATE("R27C",'Mapa final'!#REF!),"")</f>
        <v>#REF!</v>
      </c>
      <c r="P121" s="92" t="e">
        <f>IF(AND('Mapa final'!#REF!="Media",'Mapa final'!#REF!="Moderado"),CONCATENATE("R27C",'Mapa final'!#REF!),"")</f>
        <v>#REF!</v>
      </c>
      <c r="Q121" s="114" t="e">
        <f>IF(AND('Mapa final'!#REF!="Media",'Mapa final'!#REF!="Moderado"),CONCATENATE("R27C",'Mapa final'!#REF!),"")</f>
        <v>#REF!</v>
      </c>
      <c r="R121" s="93" t="e">
        <f>IF(AND('Mapa final'!#REF!="Media",'Mapa final'!#REF!="Moderado"),CONCATENATE("R27C",'Mapa final'!#REF!),"")</f>
        <v>#REF!</v>
      </c>
      <c r="S121" s="119" t="e">
        <f>IF(AND('Mapa final'!#REF!="Media",'Mapa final'!#REF!="Mayor"),CONCATENATE("R27C",'Mapa final'!#REF!),"")</f>
        <v>#REF!</v>
      </c>
      <c r="T121" s="120" t="e">
        <f>IF(AND('Mapa final'!#REF!="Media",'Mapa final'!#REF!="Mayor"),CONCATENATE("R27C",'Mapa final'!#REF!),"")</f>
        <v>#REF!</v>
      </c>
      <c r="U121" s="121" t="e">
        <f>IF(AND('Mapa final'!#REF!="Media",'Mapa final'!#REF!="Mayor"),CONCATENATE("R27C",'Mapa final'!#REF!),"")</f>
        <v>#REF!</v>
      </c>
      <c r="V121" s="87" t="e">
        <f>IF(AND('Mapa final'!#REF!="Media",'Mapa final'!#REF!="Catastrófico"),CONCATENATE("R27C",'Mapa final'!#REF!),"")</f>
        <v>#REF!</v>
      </c>
      <c r="W121" s="113" t="e">
        <f>IF(AND('Mapa final'!#REF!="Media",'Mapa final'!#REF!="Catastrófico"),CONCATENATE("R27C",'Mapa final'!#REF!),"")</f>
        <v>#REF!</v>
      </c>
      <c r="X121" s="88" t="e">
        <f>IF(AND('Mapa final'!#REF!="Media",'Mapa final'!#REF!="Catastrófico"),CONCATENATE("R27C",'Mapa final'!#REF!),"")</f>
        <v>#REF!</v>
      </c>
      <c r="Y121" s="36"/>
      <c r="Z121" s="212"/>
      <c r="AA121" s="213"/>
      <c r="AB121" s="213"/>
      <c r="AC121" s="213"/>
      <c r="AD121" s="213"/>
      <c r="AE121" s="214"/>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row>
    <row r="122" spans="1:61" ht="15" customHeight="1" x14ac:dyDescent="0.35">
      <c r="A122" s="36"/>
      <c r="B122" s="193"/>
      <c r="C122" s="194"/>
      <c r="D122" s="195"/>
      <c r="E122" s="177"/>
      <c r="F122" s="176"/>
      <c r="G122" s="176"/>
      <c r="H122" s="176"/>
      <c r="I122" s="176"/>
      <c r="J122" s="92" t="e">
        <f>IF(AND('Mapa final'!#REF!="Media",'Mapa final'!#REF!="Leve"),CONCATENATE("R28C",'Mapa final'!#REF!),"")</f>
        <v>#REF!</v>
      </c>
      <c r="K122" s="114" t="e">
        <f>IF(AND('Mapa final'!#REF!="Media",'Mapa final'!#REF!="Leve"),CONCATENATE("R28C",'Mapa final'!#REF!),"")</f>
        <v>#REF!</v>
      </c>
      <c r="L122" s="93" t="e">
        <f>IF(AND('Mapa final'!#REF!="Media",'Mapa final'!#REF!="Leve"),CONCATENATE("R28C",'Mapa final'!#REF!),"")</f>
        <v>#REF!</v>
      </c>
      <c r="M122" s="92" t="e">
        <f>IF(AND('Mapa final'!#REF!="Media",'Mapa final'!#REF!="Menor"),CONCATENATE("R28C",'Mapa final'!#REF!),"")</f>
        <v>#REF!</v>
      </c>
      <c r="N122" s="114" t="e">
        <f>IF(AND('Mapa final'!#REF!="Media",'Mapa final'!#REF!="Menor"),CONCATENATE("R28C",'Mapa final'!#REF!),"")</f>
        <v>#REF!</v>
      </c>
      <c r="O122" s="93" t="e">
        <f>IF(AND('Mapa final'!#REF!="Media",'Mapa final'!#REF!="Menor"),CONCATENATE("R28C",'Mapa final'!#REF!),"")</f>
        <v>#REF!</v>
      </c>
      <c r="P122" s="92" t="e">
        <f>IF(AND('Mapa final'!#REF!="Media",'Mapa final'!#REF!="Moderado"),CONCATENATE("R28C",'Mapa final'!#REF!),"")</f>
        <v>#REF!</v>
      </c>
      <c r="Q122" s="114" t="e">
        <f>IF(AND('Mapa final'!#REF!="Media",'Mapa final'!#REF!="Moderado"),CONCATENATE("R28C",'Mapa final'!#REF!),"")</f>
        <v>#REF!</v>
      </c>
      <c r="R122" s="93" t="e">
        <f>IF(AND('Mapa final'!#REF!="Media",'Mapa final'!#REF!="Moderado"),CONCATENATE("R28C",'Mapa final'!#REF!),"")</f>
        <v>#REF!</v>
      </c>
      <c r="S122" s="119" t="e">
        <f>IF(AND('Mapa final'!#REF!="Media",'Mapa final'!#REF!="Mayor"),CONCATENATE("R28C",'Mapa final'!#REF!),"")</f>
        <v>#REF!</v>
      </c>
      <c r="T122" s="120" t="e">
        <f>IF(AND('Mapa final'!#REF!="Media",'Mapa final'!#REF!="Mayor"),CONCATENATE("R28C",'Mapa final'!#REF!),"")</f>
        <v>#REF!</v>
      </c>
      <c r="U122" s="121" t="e">
        <f>IF(AND('Mapa final'!#REF!="Media",'Mapa final'!#REF!="Mayor"),CONCATENATE("R28C",'Mapa final'!#REF!),"")</f>
        <v>#REF!</v>
      </c>
      <c r="V122" s="87" t="e">
        <f>IF(AND('Mapa final'!#REF!="Media",'Mapa final'!#REF!="Catastrófico"),CONCATENATE("R28C",'Mapa final'!#REF!),"")</f>
        <v>#REF!</v>
      </c>
      <c r="W122" s="113" t="e">
        <f>IF(AND('Mapa final'!#REF!="Media",'Mapa final'!#REF!="Catastrófico"),CONCATENATE("R28C",'Mapa final'!#REF!),"")</f>
        <v>#REF!</v>
      </c>
      <c r="X122" s="88" t="e">
        <f>IF(AND('Mapa final'!#REF!="Media",'Mapa final'!#REF!="Catastrófico"),CONCATENATE("R28C",'Mapa final'!#REF!),"")</f>
        <v>#REF!</v>
      </c>
      <c r="Y122" s="36"/>
      <c r="Z122" s="212"/>
      <c r="AA122" s="213"/>
      <c r="AB122" s="213"/>
      <c r="AC122" s="213"/>
      <c r="AD122" s="213"/>
      <c r="AE122" s="214"/>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row>
    <row r="123" spans="1:61" ht="15" customHeight="1" x14ac:dyDescent="0.35">
      <c r="A123" s="36"/>
      <c r="B123" s="193"/>
      <c r="C123" s="194"/>
      <c r="D123" s="195"/>
      <c r="E123" s="177"/>
      <c r="F123" s="176"/>
      <c r="G123" s="176"/>
      <c r="H123" s="176"/>
      <c r="I123" s="176"/>
      <c r="J123" s="92" t="e">
        <f>IF(AND('Mapa final'!#REF!="Media",'Mapa final'!#REF!="Leve"),CONCATENATE("R29C",'Mapa final'!#REF!),"")</f>
        <v>#REF!</v>
      </c>
      <c r="K123" s="114" t="e">
        <f>IF(AND('Mapa final'!#REF!="Media",'Mapa final'!#REF!="Leve"),CONCATENATE("R29C",'Mapa final'!#REF!),"")</f>
        <v>#REF!</v>
      </c>
      <c r="L123" s="93" t="e">
        <f>IF(AND('Mapa final'!#REF!="Media",'Mapa final'!#REF!="Leve"),CONCATENATE("R29C",'Mapa final'!#REF!),"")</f>
        <v>#REF!</v>
      </c>
      <c r="M123" s="92" t="e">
        <f>IF(AND('Mapa final'!#REF!="Media",'Mapa final'!#REF!="Menor"),CONCATENATE("R29C",'Mapa final'!#REF!),"")</f>
        <v>#REF!</v>
      </c>
      <c r="N123" s="114" t="e">
        <f>IF(AND('Mapa final'!#REF!="Media",'Mapa final'!#REF!="Menor"),CONCATENATE("R29C",'Mapa final'!#REF!),"")</f>
        <v>#REF!</v>
      </c>
      <c r="O123" s="93" t="e">
        <f>IF(AND('Mapa final'!#REF!="Media",'Mapa final'!#REF!="Menor"),CONCATENATE("R29C",'Mapa final'!#REF!),"")</f>
        <v>#REF!</v>
      </c>
      <c r="P123" s="92" t="e">
        <f>IF(AND('Mapa final'!#REF!="Media",'Mapa final'!#REF!="Moderado"),CONCATENATE("R29C",'Mapa final'!#REF!),"")</f>
        <v>#REF!</v>
      </c>
      <c r="Q123" s="114" t="e">
        <f>IF(AND('Mapa final'!#REF!="Media",'Mapa final'!#REF!="Moderado"),CONCATENATE("R29C",'Mapa final'!#REF!),"")</f>
        <v>#REF!</v>
      </c>
      <c r="R123" s="93" t="e">
        <f>IF(AND('Mapa final'!#REF!="Media",'Mapa final'!#REF!="Moderado"),CONCATENATE("R29C",'Mapa final'!#REF!),"")</f>
        <v>#REF!</v>
      </c>
      <c r="S123" s="119" t="e">
        <f>IF(AND('Mapa final'!#REF!="Media",'Mapa final'!#REF!="Mayor"),CONCATENATE("R29C",'Mapa final'!#REF!),"")</f>
        <v>#REF!</v>
      </c>
      <c r="T123" s="120" t="e">
        <f>IF(AND('Mapa final'!#REF!="Media",'Mapa final'!#REF!="Mayor"),CONCATENATE("R29C",'Mapa final'!#REF!),"")</f>
        <v>#REF!</v>
      </c>
      <c r="U123" s="121" t="e">
        <f>IF(AND('Mapa final'!#REF!="Media",'Mapa final'!#REF!="Mayor"),CONCATENATE("R29C",'Mapa final'!#REF!),"")</f>
        <v>#REF!</v>
      </c>
      <c r="V123" s="87" t="e">
        <f>IF(AND('Mapa final'!#REF!="Media",'Mapa final'!#REF!="Catastrófico"),CONCATENATE("R29C",'Mapa final'!#REF!),"")</f>
        <v>#REF!</v>
      </c>
      <c r="W123" s="113" t="e">
        <f>IF(AND('Mapa final'!#REF!="Media",'Mapa final'!#REF!="Catastrófico"),CONCATENATE("R29C",'Mapa final'!#REF!),"")</f>
        <v>#REF!</v>
      </c>
      <c r="X123" s="88" t="e">
        <f>IF(AND('Mapa final'!#REF!="Media",'Mapa final'!#REF!="Catastrófico"),CONCATENATE("R29C",'Mapa final'!#REF!),"")</f>
        <v>#REF!</v>
      </c>
      <c r="Y123" s="36"/>
      <c r="Z123" s="212"/>
      <c r="AA123" s="213"/>
      <c r="AB123" s="213"/>
      <c r="AC123" s="213"/>
      <c r="AD123" s="213"/>
      <c r="AE123" s="214"/>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row>
    <row r="124" spans="1:61" ht="15" customHeight="1" x14ac:dyDescent="0.35">
      <c r="A124" s="36"/>
      <c r="B124" s="193"/>
      <c r="C124" s="194"/>
      <c r="D124" s="195"/>
      <c r="E124" s="177"/>
      <c r="F124" s="176"/>
      <c r="G124" s="176"/>
      <c r="H124" s="176"/>
      <c r="I124" s="176"/>
      <c r="J124" s="92" t="e">
        <f>IF(AND('Mapa final'!#REF!="Media",'Mapa final'!#REF!="Leve"),CONCATENATE("R30C",'Mapa final'!#REF!),"")</f>
        <v>#REF!</v>
      </c>
      <c r="K124" s="114" t="e">
        <f>IF(AND('Mapa final'!#REF!="Media",'Mapa final'!#REF!="Leve"),CONCATENATE("R30C",'Mapa final'!#REF!),"")</f>
        <v>#REF!</v>
      </c>
      <c r="L124" s="93" t="e">
        <f>IF(AND('Mapa final'!#REF!="Media",'Mapa final'!#REF!="Leve"),CONCATENATE("R30C",'Mapa final'!#REF!),"")</f>
        <v>#REF!</v>
      </c>
      <c r="M124" s="92" t="e">
        <f>IF(AND('Mapa final'!#REF!="Media",'Mapa final'!#REF!="Menor"),CONCATENATE("R30C",'Mapa final'!#REF!),"")</f>
        <v>#REF!</v>
      </c>
      <c r="N124" s="114" t="e">
        <f>IF(AND('Mapa final'!#REF!="Media",'Mapa final'!#REF!="Menor"),CONCATENATE("R30C",'Mapa final'!#REF!),"")</f>
        <v>#REF!</v>
      </c>
      <c r="O124" s="93" t="e">
        <f>IF(AND('Mapa final'!#REF!="Media",'Mapa final'!#REF!="Menor"),CONCATENATE("R30C",'Mapa final'!#REF!),"")</f>
        <v>#REF!</v>
      </c>
      <c r="P124" s="92" t="e">
        <f>IF(AND('Mapa final'!#REF!="Media",'Mapa final'!#REF!="Moderado"),CONCATENATE("R30C",'Mapa final'!#REF!),"")</f>
        <v>#REF!</v>
      </c>
      <c r="Q124" s="114" t="e">
        <f>IF(AND('Mapa final'!#REF!="Media",'Mapa final'!#REF!="Moderado"),CONCATENATE("R30C",'Mapa final'!#REF!),"")</f>
        <v>#REF!</v>
      </c>
      <c r="R124" s="93" t="e">
        <f>IF(AND('Mapa final'!#REF!="Media",'Mapa final'!#REF!="Moderado"),CONCATENATE("R30C",'Mapa final'!#REF!),"")</f>
        <v>#REF!</v>
      </c>
      <c r="S124" s="119" t="e">
        <f>IF(AND('Mapa final'!#REF!="Media",'Mapa final'!#REF!="Mayor"),CONCATENATE("R30C",'Mapa final'!#REF!),"")</f>
        <v>#REF!</v>
      </c>
      <c r="T124" s="120" t="e">
        <f>IF(AND('Mapa final'!#REF!="Media",'Mapa final'!#REF!="Mayor"),CONCATENATE("R30C",'Mapa final'!#REF!),"")</f>
        <v>#REF!</v>
      </c>
      <c r="U124" s="121" t="e">
        <f>IF(AND('Mapa final'!#REF!="Media",'Mapa final'!#REF!="Mayor"),CONCATENATE("R30C",'Mapa final'!#REF!),"")</f>
        <v>#REF!</v>
      </c>
      <c r="V124" s="87" t="e">
        <f>IF(AND('Mapa final'!#REF!="Media",'Mapa final'!#REF!="Catastrófico"),CONCATENATE("R30C",'Mapa final'!#REF!),"")</f>
        <v>#REF!</v>
      </c>
      <c r="W124" s="113" t="e">
        <f>IF(AND('Mapa final'!#REF!="Media",'Mapa final'!#REF!="Catastrófico"),CONCATENATE("R30C",'Mapa final'!#REF!),"")</f>
        <v>#REF!</v>
      </c>
      <c r="X124" s="88" t="e">
        <f>IF(AND('Mapa final'!#REF!="Media",'Mapa final'!#REF!="Catastrófico"),CONCATENATE("R30C",'Mapa final'!#REF!),"")</f>
        <v>#REF!</v>
      </c>
      <c r="Y124" s="36"/>
      <c r="Z124" s="212"/>
      <c r="AA124" s="213"/>
      <c r="AB124" s="213"/>
      <c r="AC124" s="213"/>
      <c r="AD124" s="213"/>
      <c r="AE124" s="214"/>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row>
    <row r="125" spans="1:61" ht="15" customHeight="1" x14ac:dyDescent="0.35">
      <c r="A125" s="36"/>
      <c r="B125" s="193"/>
      <c r="C125" s="194"/>
      <c r="D125" s="195"/>
      <c r="E125" s="177"/>
      <c r="F125" s="176"/>
      <c r="G125" s="176"/>
      <c r="H125" s="176"/>
      <c r="I125" s="176"/>
      <c r="J125" s="92" t="e">
        <f>IF(AND('Mapa final'!#REF!="Media",'Mapa final'!#REF!="Leve"),CONCATENATE("R31C",'Mapa final'!#REF!),"")</f>
        <v>#REF!</v>
      </c>
      <c r="K125" s="114" t="e">
        <f>IF(AND('Mapa final'!#REF!="Media",'Mapa final'!#REF!="Leve"),CONCATENATE("R31C",'Mapa final'!#REF!),"")</f>
        <v>#REF!</v>
      </c>
      <c r="L125" s="93" t="e">
        <f>IF(AND('Mapa final'!#REF!="Media",'Mapa final'!#REF!="Leve"),CONCATENATE("R31C",'Mapa final'!#REF!),"")</f>
        <v>#REF!</v>
      </c>
      <c r="M125" s="92" t="e">
        <f>IF(AND('Mapa final'!#REF!="Media",'Mapa final'!#REF!="Menor"),CONCATENATE("R31C",'Mapa final'!#REF!),"")</f>
        <v>#REF!</v>
      </c>
      <c r="N125" s="114" t="e">
        <f>IF(AND('Mapa final'!#REF!="Media",'Mapa final'!#REF!="Menor"),CONCATENATE("R31C",'Mapa final'!#REF!),"")</f>
        <v>#REF!</v>
      </c>
      <c r="O125" s="93" t="e">
        <f>IF(AND('Mapa final'!#REF!="Media",'Mapa final'!#REF!="Menor"),CONCATENATE("R31C",'Mapa final'!#REF!),"")</f>
        <v>#REF!</v>
      </c>
      <c r="P125" s="92" t="e">
        <f>IF(AND('Mapa final'!#REF!="Media",'Mapa final'!#REF!="Moderado"),CONCATENATE("R31C",'Mapa final'!#REF!),"")</f>
        <v>#REF!</v>
      </c>
      <c r="Q125" s="114" t="e">
        <f>IF(AND('Mapa final'!#REF!="Media",'Mapa final'!#REF!="Moderado"),CONCATENATE("R31C",'Mapa final'!#REF!),"")</f>
        <v>#REF!</v>
      </c>
      <c r="R125" s="93" t="e">
        <f>IF(AND('Mapa final'!#REF!="Media",'Mapa final'!#REF!="Moderado"),CONCATENATE("R31C",'Mapa final'!#REF!),"")</f>
        <v>#REF!</v>
      </c>
      <c r="S125" s="119" t="e">
        <f>IF(AND('Mapa final'!#REF!="Media",'Mapa final'!#REF!="Mayor"),CONCATENATE("R31C",'Mapa final'!#REF!),"")</f>
        <v>#REF!</v>
      </c>
      <c r="T125" s="120" t="e">
        <f>IF(AND('Mapa final'!#REF!="Media",'Mapa final'!#REF!="Mayor"),CONCATENATE("R31C",'Mapa final'!#REF!),"")</f>
        <v>#REF!</v>
      </c>
      <c r="U125" s="121" t="e">
        <f>IF(AND('Mapa final'!#REF!="Media",'Mapa final'!#REF!="Mayor"),CONCATENATE("R31C",'Mapa final'!#REF!),"")</f>
        <v>#REF!</v>
      </c>
      <c r="V125" s="87" t="e">
        <f>IF(AND('Mapa final'!#REF!="Media",'Mapa final'!#REF!="Catastrófico"),CONCATENATE("R31C",'Mapa final'!#REF!),"")</f>
        <v>#REF!</v>
      </c>
      <c r="W125" s="113" t="e">
        <f>IF(AND('Mapa final'!#REF!="Media",'Mapa final'!#REF!="Catastrófico"),CONCATENATE("R31C",'Mapa final'!#REF!),"")</f>
        <v>#REF!</v>
      </c>
      <c r="X125" s="88" t="e">
        <f>IF(AND('Mapa final'!#REF!="Media",'Mapa final'!#REF!="Catastrófico"),CONCATENATE("R31C",'Mapa final'!#REF!),"")</f>
        <v>#REF!</v>
      </c>
      <c r="Y125" s="36"/>
      <c r="Z125" s="212"/>
      <c r="AA125" s="213"/>
      <c r="AB125" s="213"/>
      <c r="AC125" s="213"/>
      <c r="AD125" s="213"/>
      <c r="AE125" s="214"/>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row>
    <row r="126" spans="1:61" ht="15" customHeight="1" x14ac:dyDescent="0.35">
      <c r="A126" s="36"/>
      <c r="B126" s="193"/>
      <c r="C126" s="194"/>
      <c r="D126" s="195"/>
      <c r="E126" s="177"/>
      <c r="F126" s="176"/>
      <c r="G126" s="176"/>
      <c r="H126" s="176"/>
      <c r="I126" s="176"/>
      <c r="J126" s="92" t="e">
        <f>IF(AND('Mapa final'!#REF!="Media",'Mapa final'!#REF!="Leve"),CONCATENATE("R32C",'Mapa final'!#REF!),"")</f>
        <v>#REF!</v>
      </c>
      <c r="K126" s="114" t="e">
        <f>IF(AND('Mapa final'!#REF!="Media",'Mapa final'!#REF!="Leve"),CONCATENATE("R32C",'Mapa final'!#REF!),"")</f>
        <v>#REF!</v>
      </c>
      <c r="L126" s="93" t="e">
        <f>IF(AND('Mapa final'!#REF!="Media",'Mapa final'!#REF!="Leve"),CONCATENATE("R32C",'Mapa final'!#REF!),"")</f>
        <v>#REF!</v>
      </c>
      <c r="M126" s="92" t="e">
        <f>IF(AND('Mapa final'!#REF!="Media",'Mapa final'!#REF!="Menor"),CONCATENATE("R32C",'Mapa final'!#REF!),"")</f>
        <v>#REF!</v>
      </c>
      <c r="N126" s="114" t="e">
        <f>IF(AND('Mapa final'!#REF!="Media",'Mapa final'!#REF!="Menor"),CONCATENATE("R32C",'Mapa final'!#REF!),"")</f>
        <v>#REF!</v>
      </c>
      <c r="O126" s="93" t="e">
        <f>IF(AND('Mapa final'!#REF!="Media",'Mapa final'!#REF!="Menor"),CONCATENATE("R32C",'Mapa final'!#REF!),"")</f>
        <v>#REF!</v>
      </c>
      <c r="P126" s="92" t="e">
        <f>IF(AND('Mapa final'!#REF!="Media",'Mapa final'!#REF!="Moderado"),CONCATENATE("R32C",'Mapa final'!#REF!),"")</f>
        <v>#REF!</v>
      </c>
      <c r="Q126" s="114" t="e">
        <f>IF(AND('Mapa final'!#REF!="Media",'Mapa final'!#REF!="Moderado"),CONCATENATE("R32C",'Mapa final'!#REF!),"")</f>
        <v>#REF!</v>
      </c>
      <c r="R126" s="93" t="e">
        <f>IF(AND('Mapa final'!#REF!="Media",'Mapa final'!#REF!="Moderado"),CONCATENATE("R32C",'Mapa final'!#REF!),"")</f>
        <v>#REF!</v>
      </c>
      <c r="S126" s="119" t="e">
        <f>IF(AND('Mapa final'!#REF!="Media",'Mapa final'!#REF!="Mayor"),CONCATENATE("R32C",'Mapa final'!#REF!),"")</f>
        <v>#REF!</v>
      </c>
      <c r="T126" s="120" t="e">
        <f>IF(AND('Mapa final'!#REF!="Media",'Mapa final'!#REF!="Mayor"),CONCATENATE("R32C",'Mapa final'!#REF!),"")</f>
        <v>#REF!</v>
      </c>
      <c r="U126" s="121" t="e">
        <f>IF(AND('Mapa final'!#REF!="Media",'Mapa final'!#REF!="Mayor"),CONCATENATE("R32C",'Mapa final'!#REF!),"")</f>
        <v>#REF!</v>
      </c>
      <c r="V126" s="87" t="e">
        <f>IF(AND('Mapa final'!#REF!="Media",'Mapa final'!#REF!="Catastrófico"),CONCATENATE("R32C",'Mapa final'!#REF!),"")</f>
        <v>#REF!</v>
      </c>
      <c r="W126" s="113" t="e">
        <f>IF(AND('Mapa final'!#REF!="Media",'Mapa final'!#REF!="Catastrófico"),CONCATENATE("R32C",'Mapa final'!#REF!),"")</f>
        <v>#REF!</v>
      </c>
      <c r="X126" s="88" t="e">
        <f>IF(AND('Mapa final'!#REF!="Media",'Mapa final'!#REF!="Catastrófico"),CONCATENATE("R32C",'Mapa final'!#REF!),"")</f>
        <v>#REF!</v>
      </c>
      <c r="Y126" s="36"/>
      <c r="Z126" s="212"/>
      <c r="AA126" s="213"/>
      <c r="AB126" s="213"/>
      <c r="AC126" s="213"/>
      <c r="AD126" s="213"/>
      <c r="AE126" s="214"/>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row>
    <row r="127" spans="1:61" ht="15" customHeight="1" x14ac:dyDescent="0.35">
      <c r="A127" s="36"/>
      <c r="B127" s="193"/>
      <c r="C127" s="194"/>
      <c r="D127" s="195"/>
      <c r="E127" s="177"/>
      <c r="F127" s="176"/>
      <c r="G127" s="176"/>
      <c r="H127" s="176"/>
      <c r="I127" s="176"/>
      <c r="J127" s="92" t="e">
        <f>IF(AND('Mapa final'!#REF!="Media",'Mapa final'!#REF!="Leve"),CONCATENATE("R33C",'Mapa final'!#REF!),"")</f>
        <v>#REF!</v>
      </c>
      <c r="K127" s="114" t="e">
        <f>IF(AND('Mapa final'!#REF!="Media",'Mapa final'!#REF!="Leve"),CONCATENATE("R33C",'Mapa final'!#REF!),"")</f>
        <v>#REF!</v>
      </c>
      <c r="L127" s="93" t="e">
        <f>IF(AND('Mapa final'!#REF!="Media",'Mapa final'!#REF!="Leve"),CONCATENATE("R33C",'Mapa final'!#REF!),"")</f>
        <v>#REF!</v>
      </c>
      <c r="M127" s="92" t="e">
        <f>IF(AND('Mapa final'!#REF!="Media",'Mapa final'!#REF!="Menor"),CONCATENATE("R33C",'Mapa final'!#REF!),"")</f>
        <v>#REF!</v>
      </c>
      <c r="N127" s="114" t="e">
        <f>IF(AND('Mapa final'!#REF!="Media",'Mapa final'!#REF!="Menor"),CONCATENATE("R33C",'Mapa final'!#REF!),"")</f>
        <v>#REF!</v>
      </c>
      <c r="O127" s="93" t="e">
        <f>IF(AND('Mapa final'!#REF!="Media",'Mapa final'!#REF!="Menor"),CONCATENATE("R33C",'Mapa final'!#REF!),"")</f>
        <v>#REF!</v>
      </c>
      <c r="P127" s="92" t="e">
        <f>IF(AND('Mapa final'!#REF!="Media",'Mapa final'!#REF!="Moderado"),CONCATENATE("R33C",'Mapa final'!#REF!),"")</f>
        <v>#REF!</v>
      </c>
      <c r="Q127" s="114" t="e">
        <f>IF(AND('Mapa final'!#REF!="Media",'Mapa final'!#REF!="Moderado"),CONCATENATE("R33C",'Mapa final'!#REF!),"")</f>
        <v>#REF!</v>
      </c>
      <c r="R127" s="93" t="e">
        <f>IF(AND('Mapa final'!#REF!="Media",'Mapa final'!#REF!="Moderado"),CONCATENATE("R33C",'Mapa final'!#REF!),"")</f>
        <v>#REF!</v>
      </c>
      <c r="S127" s="119" t="e">
        <f>IF(AND('Mapa final'!#REF!="Media",'Mapa final'!#REF!="Mayor"),CONCATENATE("R33C",'Mapa final'!#REF!),"")</f>
        <v>#REF!</v>
      </c>
      <c r="T127" s="120" t="e">
        <f>IF(AND('Mapa final'!#REF!="Media",'Mapa final'!#REF!="Mayor"),CONCATENATE("R33C",'Mapa final'!#REF!),"")</f>
        <v>#REF!</v>
      </c>
      <c r="U127" s="121" t="e">
        <f>IF(AND('Mapa final'!#REF!="Media",'Mapa final'!#REF!="Mayor"),CONCATENATE("R33C",'Mapa final'!#REF!),"")</f>
        <v>#REF!</v>
      </c>
      <c r="V127" s="87" t="e">
        <f>IF(AND('Mapa final'!#REF!="Media",'Mapa final'!#REF!="Catastrófico"),CONCATENATE("R33C",'Mapa final'!#REF!),"")</f>
        <v>#REF!</v>
      </c>
      <c r="W127" s="113" t="e">
        <f>IF(AND('Mapa final'!#REF!="Media",'Mapa final'!#REF!="Catastrófico"),CONCATENATE("R33C",'Mapa final'!#REF!),"")</f>
        <v>#REF!</v>
      </c>
      <c r="X127" s="88" t="e">
        <f>IF(AND('Mapa final'!#REF!="Media",'Mapa final'!#REF!="Catastrófico"),CONCATENATE("R33C",'Mapa final'!#REF!),"")</f>
        <v>#REF!</v>
      </c>
      <c r="Y127" s="36"/>
      <c r="Z127" s="212"/>
      <c r="AA127" s="213"/>
      <c r="AB127" s="213"/>
      <c r="AC127" s="213"/>
      <c r="AD127" s="213"/>
      <c r="AE127" s="214"/>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row>
    <row r="128" spans="1:61" ht="15" customHeight="1" x14ac:dyDescent="0.35">
      <c r="A128" s="36"/>
      <c r="B128" s="193"/>
      <c r="C128" s="194"/>
      <c r="D128" s="195"/>
      <c r="E128" s="177"/>
      <c r="F128" s="176"/>
      <c r="G128" s="176"/>
      <c r="H128" s="176"/>
      <c r="I128" s="176"/>
      <c r="J128" s="92" t="e">
        <f>IF(AND('Mapa final'!#REF!="Media",'Mapa final'!#REF!="Leve"),CONCATENATE("R34C",'Mapa final'!#REF!),"")</f>
        <v>#REF!</v>
      </c>
      <c r="K128" s="114" t="e">
        <f>IF(AND('Mapa final'!#REF!="Media",'Mapa final'!#REF!="Leve"),CONCATENATE("R34C",'Mapa final'!#REF!),"")</f>
        <v>#REF!</v>
      </c>
      <c r="L128" s="93" t="e">
        <f>IF(AND('Mapa final'!#REF!="Media",'Mapa final'!#REF!="Leve"),CONCATENATE("R34C",'Mapa final'!#REF!),"")</f>
        <v>#REF!</v>
      </c>
      <c r="M128" s="92" t="e">
        <f>IF(AND('Mapa final'!#REF!="Media",'Mapa final'!#REF!="Menor"),CONCATENATE("R34C",'Mapa final'!#REF!),"")</f>
        <v>#REF!</v>
      </c>
      <c r="N128" s="114" t="e">
        <f>IF(AND('Mapa final'!#REF!="Media",'Mapa final'!#REF!="Menor"),CONCATENATE("R34C",'Mapa final'!#REF!),"")</f>
        <v>#REF!</v>
      </c>
      <c r="O128" s="93" t="e">
        <f>IF(AND('Mapa final'!#REF!="Media",'Mapa final'!#REF!="Menor"),CONCATENATE("R34C",'Mapa final'!#REF!),"")</f>
        <v>#REF!</v>
      </c>
      <c r="P128" s="92" t="e">
        <f>IF(AND('Mapa final'!#REF!="Media",'Mapa final'!#REF!="Moderado"),CONCATENATE("R34C",'Mapa final'!#REF!),"")</f>
        <v>#REF!</v>
      </c>
      <c r="Q128" s="114" t="e">
        <f>IF(AND('Mapa final'!#REF!="Media",'Mapa final'!#REF!="Moderado"),CONCATENATE("R34C",'Mapa final'!#REF!),"")</f>
        <v>#REF!</v>
      </c>
      <c r="R128" s="93" t="e">
        <f>IF(AND('Mapa final'!#REF!="Media",'Mapa final'!#REF!="Moderado"),CONCATENATE("R34C",'Mapa final'!#REF!),"")</f>
        <v>#REF!</v>
      </c>
      <c r="S128" s="119" t="e">
        <f>IF(AND('Mapa final'!#REF!="Media",'Mapa final'!#REF!="Mayor"),CONCATENATE("R34C",'Mapa final'!#REF!),"")</f>
        <v>#REF!</v>
      </c>
      <c r="T128" s="120" t="e">
        <f>IF(AND('Mapa final'!#REF!="Media",'Mapa final'!#REF!="Mayor"),CONCATENATE("R34C",'Mapa final'!#REF!),"")</f>
        <v>#REF!</v>
      </c>
      <c r="U128" s="121" t="e">
        <f>IF(AND('Mapa final'!#REF!="Media",'Mapa final'!#REF!="Mayor"),CONCATENATE("R34C",'Mapa final'!#REF!),"")</f>
        <v>#REF!</v>
      </c>
      <c r="V128" s="87" t="e">
        <f>IF(AND('Mapa final'!#REF!="Media",'Mapa final'!#REF!="Catastrófico"),CONCATENATE("R34C",'Mapa final'!#REF!),"")</f>
        <v>#REF!</v>
      </c>
      <c r="W128" s="113" t="e">
        <f>IF(AND('Mapa final'!#REF!="Media",'Mapa final'!#REF!="Catastrófico"),CONCATENATE("R34C",'Mapa final'!#REF!),"")</f>
        <v>#REF!</v>
      </c>
      <c r="X128" s="88" t="e">
        <f>IF(AND('Mapa final'!#REF!="Media",'Mapa final'!#REF!="Catastrófico"),CONCATENATE("R34C",'Mapa final'!#REF!),"")</f>
        <v>#REF!</v>
      </c>
      <c r="Y128" s="36"/>
      <c r="Z128" s="212"/>
      <c r="AA128" s="213"/>
      <c r="AB128" s="213"/>
      <c r="AC128" s="213"/>
      <c r="AD128" s="213"/>
      <c r="AE128" s="214"/>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row>
    <row r="129" spans="1:61" ht="15" customHeight="1" x14ac:dyDescent="0.35">
      <c r="A129" s="36"/>
      <c r="B129" s="193"/>
      <c r="C129" s="194"/>
      <c r="D129" s="195"/>
      <c r="E129" s="177"/>
      <c r="F129" s="176"/>
      <c r="G129" s="176"/>
      <c r="H129" s="176"/>
      <c r="I129" s="176"/>
      <c r="J129" s="92" t="e">
        <f>IF(AND('Mapa final'!#REF!="Media",'Mapa final'!#REF!="Leve"),CONCATENATE("R35C",'Mapa final'!#REF!),"")</f>
        <v>#REF!</v>
      </c>
      <c r="K129" s="114" t="e">
        <f>IF(AND('Mapa final'!#REF!="Media",'Mapa final'!#REF!="Leve"),CONCATENATE("R35C",'Mapa final'!#REF!),"")</f>
        <v>#REF!</v>
      </c>
      <c r="L129" s="93" t="e">
        <f>IF(AND('Mapa final'!#REF!="Media",'Mapa final'!#REF!="Leve"),CONCATENATE("R35C",'Mapa final'!#REF!),"")</f>
        <v>#REF!</v>
      </c>
      <c r="M129" s="92" t="e">
        <f>IF(AND('Mapa final'!#REF!="Media",'Mapa final'!#REF!="Menor"),CONCATENATE("R35C",'Mapa final'!#REF!),"")</f>
        <v>#REF!</v>
      </c>
      <c r="N129" s="114" t="e">
        <f>IF(AND('Mapa final'!#REF!="Media",'Mapa final'!#REF!="Menor"),CONCATENATE("R35C",'Mapa final'!#REF!),"")</f>
        <v>#REF!</v>
      </c>
      <c r="O129" s="93" t="e">
        <f>IF(AND('Mapa final'!#REF!="Media",'Mapa final'!#REF!="Menor"),CONCATENATE("R35C",'Mapa final'!#REF!),"")</f>
        <v>#REF!</v>
      </c>
      <c r="P129" s="92" t="e">
        <f>IF(AND('Mapa final'!#REF!="Media",'Mapa final'!#REF!="Moderado"),CONCATENATE("R35C",'Mapa final'!#REF!),"")</f>
        <v>#REF!</v>
      </c>
      <c r="Q129" s="114" t="e">
        <f>IF(AND('Mapa final'!#REF!="Media",'Mapa final'!#REF!="Moderado"),CONCATENATE("R35C",'Mapa final'!#REF!),"")</f>
        <v>#REF!</v>
      </c>
      <c r="R129" s="93" t="e">
        <f>IF(AND('Mapa final'!#REF!="Media",'Mapa final'!#REF!="Moderado"),CONCATENATE("R35C",'Mapa final'!#REF!),"")</f>
        <v>#REF!</v>
      </c>
      <c r="S129" s="119" t="e">
        <f>IF(AND('Mapa final'!#REF!="Media",'Mapa final'!#REF!="Mayor"),CONCATENATE("R35C",'Mapa final'!#REF!),"")</f>
        <v>#REF!</v>
      </c>
      <c r="T129" s="120" t="e">
        <f>IF(AND('Mapa final'!#REF!="Media",'Mapa final'!#REF!="Mayor"),CONCATENATE("R35C",'Mapa final'!#REF!),"")</f>
        <v>#REF!</v>
      </c>
      <c r="U129" s="121" t="e">
        <f>IF(AND('Mapa final'!#REF!="Media",'Mapa final'!#REF!="Mayor"),CONCATENATE("R35C",'Mapa final'!#REF!),"")</f>
        <v>#REF!</v>
      </c>
      <c r="V129" s="87" t="e">
        <f>IF(AND('Mapa final'!#REF!="Media",'Mapa final'!#REF!="Catastrófico"),CONCATENATE("R35C",'Mapa final'!#REF!),"")</f>
        <v>#REF!</v>
      </c>
      <c r="W129" s="113" t="e">
        <f>IF(AND('Mapa final'!#REF!="Media",'Mapa final'!#REF!="Catastrófico"),CONCATENATE("R35C",'Mapa final'!#REF!),"")</f>
        <v>#REF!</v>
      </c>
      <c r="X129" s="88" t="e">
        <f>IF(AND('Mapa final'!#REF!="Media",'Mapa final'!#REF!="Catastrófico"),CONCATENATE("R35C",'Mapa final'!#REF!),"")</f>
        <v>#REF!</v>
      </c>
      <c r="Y129" s="36"/>
      <c r="Z129" s="212"/>
      <c r="AA129" s="213"/>
      <c r="AB129" s="213"/>
      <c r="AC129" s="213"/>
      <c r="AD129" s="213"/>
      <c r="AE129" s="214"/>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row>
    <row r="130" spans="1:61" ht="15" customHeight="1" x14ac:dyDescent="0.35">
      <c r="A130" s="36"/>
      <c r="B130" s="193"/>
      <c r="C130" s="194"/>
      <c r="D130" s="195"/>
      <c r="E130" s="177"/>
      <c r="F130" s="176"/>
      <c r="G130" s="176"/>
      <c r="H130" s="176"/>
      <c r="I130" s="176"/>
      <c r="J130" s="92" t="e">
        <f>IF(AND('Mapa final'!#REF!="Media",'Mapa final'!#REF!="Leve"),CONCATENATE("R36C",'Mapa final'!#REF!),"")</f>
        <v>#REF!</v>
      </c>
      <c r="K130" s="114" t="e">
        <f>IF(AND('Mapa final'!#REF!="Media",'Mapa final'!#REF!="Leve"),CONCATENATE("R36C",'Mapa final'!#REF!),"")</f>
        <v>#REF!</v>
      </c>
      <c r="L130" s="93" t="e">
        <f>IF(AND('Mapa final'!#REF!="Media",'Mapa final'!#REF!="Leve"),CONCATENATE("R36C",'Mapa final'!#REF!),"")</f>
        <v>#REF!</v>
      </c>
      <c r="M130" s="92" t="e">
        <f>IF(AND('Mapa final'!#REF!="Media",'Mapa final'!#REF!="Menor"),CONCATENATE("R36C",'Mapa final'!#REF!),"")</f>
        <v>#REF!</v>
      </c>
      <c r="N130" s="114" t="e">
        <f>IF(AND('Mapa final'!#REF!="Media",'Mapa final'!#REF!="Menor"),CONCATENATE("R36C",'Mapa final'!#REF!),"")</f>
        <v>#REF!</v>
      </c>
      <c r="O130" s="93" t="e">
        <f>IF(AND('Mapa final'!#REF!="Media",'Mapa final'!#REF!="Menor"),CONCATENATE("R36C",'Mapa final'!#REF!),"")</f>
        <v>#REF!</v>
      </c>
      <c r="P130" s="92" t="e">
        <f>IF(AND('Mapa final'!#REF!="Media",'Mapa final'!#REF!="Moderado"),CONCATENATE("R36C",'Mapa final'!#REF!),"")</f>
        <v>#REF!</v>
      </c>
      <c r="Q130" s="114" t="e">
        <f>IF(AND('Mapa final'!#REF!="Media",'Mapa final'!#REF!="Moderado"),CONCATENATE("R36C",'Mapa final'!#REF!),"")</f>
        <v>#REF!</v>
      </c>
      <c r="R130" s="93" t="e">
        <f>IF(AND('Mapa final'!#REF!="Media",'Mapa final'!#REF!="Moderado"),CONCATENATE("R36C",'Mapa final'!#REF!),"")</f>
        <v>#REF!</v>
      </c>
      <c r="S130" s="119" t="e">
        <f>IF(AND('Mapa final'!#REF!="Media",'Mapa final'!#REF!="Mayor"),CONCATENATE("R36C",'Mapa final'!#REF!),"")</f>
        <v>#REF!</v>
      </c>
      <c r="T130" s="120" t="e">
        <f>IF(AND('Mapa final'!#REF!="Media",'Mapa final'!#REF!="Mayor"),CONCATENATE("R36C",'Mapa final'!#REF!),"")</f>
        <v>#REF!</v>
      </c>
      <c r="U130" s="121" t="e">
        <f>IF(AND('Mapa final'!#REF!="Media",'Mapa final'!#REF!="Mayor"),CONCATENATE("R36C",'Mapa final'!#REF!),"")</f>
        <v>#REF!</v>
      </c>
      <c r="V130" s="87" t="e">
        <f>IF(AND('Mapa final'!#REF!="Media",'Mapa final'!#REF!="Catastrófico"),CONCATENATE("R36C",'Mapa final'!#REF!),"")</f>
        <v>#REF!</v>
      </c>
      <c r="W130" s="113" t="e">
        <f>IF(AND('Mapa final'!#REF!="Media",'Mapa final'!#REF!="Catastrófico"),CONCATENATE("R36C",'Mapa final'!#REF!),"")</f>
        <v>#REF!</v>
      </c>
      <c r="X130" s="88" t="e">
        <f>IF(AND('Mapa final'!#REF!="Media",'Mapa final'!#REF!="Catastrófico"),CONCATENATE("R36C",'Mapa final'!#REF!),"")</f>
        <v>#REF!</v>
      </c>
      <c r="Y130" s="36"/>
      <c r="Z130" s="212"/>
      <c r="AA130" s="213"/>
      <c r="AB130" s="213"/>
      <c r="AC130" s="213"/>
      <c r="AD130" s="213"/>
      <c r="AE130" s="214"/>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row>
    <row r="131" spans="1:61" ht="15" customHeight="1" x14ac:dyDescent="0.35">
      <c r="A131" s="36"/>
      <c r="B131" s="193"/>
      <c r="C131" s="194"/>
      <c r="D131" s="195"/>
      <c r="E131" s="177"/>
      <c r="F131" s="176"/>
      <c r="G131" s="176"/>
      <c r="H131" s="176"/>
      <c r="I131" s="176"/>
      <c r="J131" s="92" t="e">
        <f>IF(AND('Mapa final'!#REF!="Media",'Mapa final'!#REF!="Leve"),CONCATENATE("R37C",'Mapa final'!#REF!),"")</f>
        <v>#REF!</v>
      </c>
      <c r="K131" s="114" t="e">
        <f>IF(AND('Mapa final'!#REF!="Media",'Mapa final'!#REF!="Leve"),CONCATENATE("R37C",'Mapa final'!#REF!),"")</f>
        <v>#REF!</v>
      </c>
      <c r="L131" s="93" t="e">
        <f>IF(AND('Mapa final'!#REF!="Media",'Mapa final'!#REF!="Leve"),CONCATENATE("R37C",'Mapa final'!#REF!),"")</f>
        <v>#REF!</v>
      </c>
      <c r="M131" s="92" t="e">
        <f>IF(AND('Mapa final'!#REF!="Media",'Mapa final'!#REF!="Menor"),CONCATENATE("R37C",'Mapa final'!#REF!),"")</f>
        <v>#REF!</v>
      </c>
      <c r="N131" s="114" t="e">
        <f>IF(AND('Mapa final'!#REF!="Media",'Mapa final'!#REF!="Menor"),CONCATENATE("R37C",'Mapa final'!#REF!),"")</f>
        <v>#REF!</v>
      </c>
      <c r="O131" s="93" t="e">
        <f>IF(AND('Mapa final'!#REF!="Media",'Mapa final'!#REF!="Menor"),CONCATENATE("R37C",'Mapa final'!#REF!),"")</f>
        <v>#REF!</v>
      </c>
      <c r="P131" s="92" t="e">
        <f>IF(AND('Mapa final'!#REF!="Media",'Mapa final'!#REF!="Moderado"),CONCATENATE("R37C",'Mapa final'!#REF!),"")</f>
        <v>#REF!</v>
      </c>
      <c r="Q131" s="114" t="e">
        <f>IF(AND('Mapa final'!#REF!="Media",'Mapa final'!#REF!="Moderado"),CONCATENATE("R37C",'Mapa final'!#REF!),"")</f>
        <v>#REF!</v>
      </c>
      <c r="R131" s="93" t="e">
        <f>IF(AND('Mapa final'!#REF!="Media",'Mapa final'!#REF!="Moderado"),CONCATENATE("R37C",'Mapa final'!#REF!),"")</f>
        <v>#REF!</v>
      </c>
      <c r="S131" s="119" t="e">
        <f>IF(AND('Mapa final'!#REF!="Media",'Mapa final'!#REF!="Mayor"),CONCATENATE("R37C",'Mapa final'!#REF!),"")</f>
        <v>#REF!</v>
      </c>
      <c r="T131" s="120" t="e">
        <f>IF(AND('Mapa final'!#REF!="Media",'Mapa final'!#REF!="Mayor"),CONCATENATE("R37C",'Mapa final'!#REF!),"")</f>
        <v>#REF!</v>
      </c>
      <c r="U131" s="121" t="e">
        <f>IF(AND('Mapa final'!#REF!="Media",'Mapa final'!#REF!="Mayor"),CONCATENATE("R37C",'Mapa final'!#REF!),"")</f>
        <v>#REF!</v>
      </c>
      <c r="V131" s="87" t="e">
        <f>IF(AND('Mapa final'!#REF!="Media",'Mapa final'!#REF!="Catastrófico"),CONCATENATE("R37C",'Mapa final'!#REF!),"")</f>
        <v>#REF!</v>
      </c>
      <c r="W131" s="113" t="e">
        <f>IF(AND('Mapa final'!#REF!="Media",'Mapa final'!#REF!="Catastrófico"),CONCATENATE("R37C",'Mapa final'!#REF!),"")</f>
        <v>#REF!</v>
      </c>
      <c r="X131" s="88" t="e">
        <f>IF(AND('Mapa final'!#REF!="Media",'Mapa final'!#REF!="Catastrófico"),CONCATENATE("R37C",'Mapa final'!#REF!),"")</f>
        <v>#REF!</v>
      </c>
      <c r="Y131" s="36"/>
      <c r="Z131" s="212"/>
      <c r="AA131" s="213"/>
      <c r="AB131" s="213"/>
      <c r="AC131" s="213"/>
      <c r="AD131" s="213"/>
      <c r="AE131" s="214"/>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row>
    <row r="132" spans="1:61" ht="15" customHeight="1" x14ac:dyDescent="0.35">
      <c r="A132" s="36"/>
      <c r="B132" s="193"/>
      <c r="C132" s="194"/>
      <c r="D132" s="195"/>
      <c r="E132" s="177"/>
      <c r="F132" s="176"/>
      <c r="G132" s="176"/>
      <c r="H132" s="176"/>
      <c r="I132" s="176"/>
      <c r="J132" s="92" t="e">
        <f>IF(AND('Mapa final'!#REF!="Media",'Mapa final'!#REF!="Leve"),CONCATENATE("R38C",'Mapa final'!#REF!),"")</f>
        <v>#REF!</v>
      </c>
      <c r="K132" s="114" t="e">
        <f>IF(AND('Mapa final'!#REF!="Media",'Mapa final'!#REF!="Leve"),CONCATENATE("R38C",'Mapa final'!#REF!),"")</f>
        <v>#REF!</v>
      </c>
      <c r="L132" s="93" t="e">
        <f>IF(AND('Mapa final'!#REF!="Media",'Mapa final'!#REF!="Leve"),CONCATENATE("R38C",'Mapa final'!#REF!),"")</f>
        <v>#REF!</v>
      </c>
      <c r="M132" s="92" t="e">
        <f>IF(AND('Mapa final'!#REF!="Media",'Mapa final'!#REF!="Menor"),CONCATENATE("R38C",'Mapa final'!#REF!),"")</f>
        <v>#REF!</v>
      </c>
      <c r="N132" s="114" t="e">
        <f>IF(AND('Mapa final'!#REF!="Media",'Mapa final'!#REF!="Menor"),CONCATENATE("R38C",'Mapa final'!#REF!),"")</f>
        <v>#REF!</v>
      </c>
      <c r="O132" s="93" t="e">
        <f>IF(AND('Mapa final'!#REF!="Media",'Mapa final'!#REF!="Menor"),CONCATENATE("R38C",'Mapa final'!#REF!),"")</f>
        <v>#REF!</v>
      </c>
      <c r="P132" s="92" t="e">
        <f>IF(AND('Mapa final'!#REF!="Media",'Mapa final'!#REF!="Moderado"),CONCATENATE("R38C",'Mapa final'!#REF!),"")</f>
        <v>#REF!</v>
      </c>
      <c r="Q132" s="114" t="e">
        <f>IF(AND('Mapa final'!#REF!="Media",'Mapa final'!#REF!="Moderado"),CONCATENATE("R38C",'Mapa final'!#REF!),"")</f>
        <v>#REF!</v>
      </c>
      <c r="R132" s="93" t="e">
        <f>IF(AND('Mapa final'!#REF!="Media",'Mapa final'!#REF!="Moderado"),CONCATENATE("R38C",'Mapa final'!#REF!),"")</f>
        <v>#REF!</v>
      </c>
      <c r="S132" s="119" t="e">
        <f>IF(AND('Mapa final'!#REF!="Media",'Mapa final'!#REF!="Mayor"),CONCATENATE("R38C",'Mapa final'!#REF!),"")</f>
        <v>#REF!</v>
      </c>
      <c r="T132" s="120" t="e">
        <f>IF(AND('Mapa final'!#REF!="Media",'Mapa final'!#REF!="Mayor"),CONCATENATE("R38C",'Mapa final'!#REF!),"")</f>
        <v>#REF!</v>
      </c>
      <c r="U132" s="121" t="e">
        <f>IF(AND('Mapa final'!#REF!="Media",'Mapa final'!#REF!="Mayor"),CONCATENATE("R38C",'Mapa final'!#REF!),"")</f>
        <v>#REF!</v>
      </c>
      <c r="V132" s="87" t="e">
        <f>IF(AND('Mapa final'!#REF!="Media",'Mapa final'!#REF!="Catastrófico"),CONCATENATE("R38C",'Mapa final'!#REF!),"")</f>
        <v>#REF!</v>
      </c>
      <c r="W132" s="113" t="e">
        <f>IF(AND('Mapa final'!#REF!="Media",'Mapa final'!#REF!="Catastrófico"),CONCATENATE("R38C",'Mapa final'!#REF!),"")</f>
        <v>#REF!</v>
      </c>
      <c r="X132" s="88" t="e">
        <f>IF(AND('Mapa final'!#REF!="Media",'Mapa final'!#REF!="Catastrófico"),CONCATENATE("R38C",'Mapa final'!#REF!),"")</f>
        <v>#REF!</v>
      </c>
      <c r="Y132" s="36"/>
      <c r="Z132" s="212"/>
      <c r="AA132" s="213"/>
      <c r="AB132" s="213"/>
      <c r="AC132" s="213"/>
      <c r="AD132" s="213"/>
      <c r="AE132" s="214"/>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row>
    <row r="133" spans="1:61" ht="15" customHeight="1" x14ac:dyDescent="0.35">
      <c r="A133" s="36"/>
      <c r="B133" s="193"/>
      <c r="C133" s="194"/>
      <c r="D133" s="195"/>
      <c r="E133" s="177"/>
      <c r="F133" s="176"/>
      <c r="G133" s="176"/>
      <c r="H133" s="176"/>
      <c r="I133" s="176"/>
      <c r="J133" s="92" t="e">
        <f>IF(AND('Mapa final'!#REF!="Media",'Mapa final'!#REF!="Leve"),CONCATENATE("R39C",'Mapa final'!#REF!),"")</f>
        <v>#REF!</v>
      </c>
      <c r="K133" s="114" t="e">
        <f>IF(AND('Mapa final'!#REF!="Media",'Mapa final'!#REF!="Leve"),CONCATENATE("R39C",'Mapa final'!#REF!),"")</f>
        <v>#REF!</v>
      </c>
      <c r="L133" s="93" t="e">
        <f>IF(AND('Mapa final'!#REF!="Media",'Mapa final'!#REF!="Leve"),CONCATENATE("R39C",'Mapa final'!#REF!),"")</f>
        <v>#REF!</v>
      </c>
      <c r="M133" s="92" t="e">
        <f>IF(AND('Mapa final'!#REF!="Media",'Mapa final'!#REF!="Menor"),CONCATENATE("R39C",'Mapa final'!#REF!),"")</f>
        <v>#REF!</v>
      </c>
      <c r="N133" s="114" t="e">
        <f>IF(AND('Mapa final'!#REF!="Media",'Mapa final'!#REF!="Menor"),CONCATENATE("R39C",'Mapa final'!#REF!),"")</f>
        <v>#REF!</v>
      </c>
      <c r="O133" s="93" t="e">
        <f>IF(AND('Mapa final'!#REF!="Media",'Mapa final'!#REF!="Menor"),CONCATENATE("R39C",'Mapa final'!#REF!),"")</f>
        <v>#REF!</v>
      </c>
      <c r="P133" s="92" t="e">
        <f>IF(AND('Mapa final'!#REF!="Media",'Mapa final'!#REF!="Moderado"),CONCATENATE("R39C",'Mapa final'!#REF!),"")</f>
        <v>#REF!</v>
      </c>
      <c r="Q133" s="114" t="e">
        <f>IF(AND('Mapa final'!#REF!="Media",'Mapa final'!#REF!="Moderado"),CONCATENATE("R39C",'Mapa final'!#REF!),"")</f>
        <v>#REF!</v>
      </c>
      <c r="R133" s="93" t="e">
        <f>IF(AND('Mapa final'!#REF!="Media",'Mapa final'!#REF!="Moderado"),CONCATENATE("R39C",'Mapa final'!#REF!),"")</f>
        <v>#REF!</v>
      </c>
      <c r="S133" s="119" t="e">
        <f>IF(AND('Mapa final'!#REF!="Media",'Mapa final'!#REF!="Mayor"),CONCATENATE("R39C",'Mapa final'!#REF!),"")</f>
        <v>#REF!</v>
      </c>
      <c r="T133" s="120" t="e">
        <f>IF(AND('Mapa final'!#REF!="Media",'Mapa final'!#REF!="Mayor"),CONCATENATE("R39C",'Mapa final'!#REF!),"")</f>
        <v>#REF!</v>
      </c>
      <c r="U133" s="121" t="e">
        <f>IF(AND('Mapa final'!#REF!="Media",'Mapa final'!#REF!="Mayor"),CONCATENATE("R39C",'Mapa final'!#REF!),"")</f>
        <v>#REF!</v>
      </c>
      <c r="V133" s="87" t="e">
        <f>IF(AND('Mapa final'!#REF!="Media",'Mapa final'!#REF!="Catastrófico"),CONCATENATE("R39C",'Mapa final'!#REF!),"")</f>
        <v>#REF!</v>
      </c>
      <c r="W133" s="113" t="e">
        <f>IF(AND('Mapa final'!#REF!="Media",'Mapa final'!#REF!="Catastrófico"),CONCATENATE("R39C",'Mapa final'!#REF!),"")</f>
        <v>#REF!</v>
      </c>
      <c r="X133" s="88" t="e">
        <f>IF(AND('Mapa final'!#REF!="Media",'Mapa final'!#REF!="Catastrófico"),CONCATENATE("R39C",'Mapa final'!#REF!),"")</f>
        <v>#REF!</v>
      </c>
      <c r="Y133" s="36"/>
      <c r="Z133" s="212"/>
      <c r="AA133" s="213"/>
      <c r="AB133" s="213"/>
      <c r="AC133" s="213"/>
      <c r="AD133" s="213"/>
      <c r="AE133" s="214"/>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row>
    <row r="134" spans="1:61" ht="15" customHeight="1" x14ac:dyDescent="0.35">
      <c r="A134" s="36"/>
      <c r="B134" s="193"/>
      <c r="C134" s="194"/>
      <c r="D134" s="195"/>
      <c r="E134" s="177"/>
      <c r="F134" s="176"/>
      <c r="G134" s="176"/>
      <c r="H134" s="176"/>
      <c r="I134" s="176"/>
      <c r="J134" s="92" t="e">
        <f>IF(AND('Mapa final'!#REF!="Media",'Mapa final'!#REF!="Leve"),CONCATENATE("R40C",'Mapa final'!#REF!),"")</f>
        <v>#REF!</v>
      </c>
      <c r="K134" s="114" t="e">
        <f>IF(AND('Mapa final'!#REF!="Media",'Mapa final'!#REF!="Leve"),CONCATENATE("R40C",'Mapa final'!#REF!),"")</f>
        <v>#REF!</v>
      </c>
      <c r="L134" s="93" t="e">
        <f>IF(AND('Mapa final'!#REF!="Media",'Mapa final'!#REF!="Leve"),CONCATENATE("R40C",'Mapa final'!#REF!),"")</f>
        <v>#REF!</v>
      </c>
      <c r="M134" s="92" t="e">
        <f>IF(AND('Mapa final'!#REF!="Media",'Mapa final'!#REF!="Menor"),CONCATENATE("R40C",'Mapa final'!#REF!),"")</f>
        <v>#REF!</v>
      </c>
      <c r="N134" s="114" t="e">
        <f>IF(AND('Mapa final'!#REF!="Media",'Mapa final'!#REF!="Menor"),CONCATENATE("R40C",'Mapa final'!#REF!),"")</f>
        <v>#REF!</v>
      </c>
      <c r="O134" s="93" t="e">
        <f>IF(AND('Mapa final'!#REF!="Media",'Mapa final'!#REF!="Menor"),CONCATENATE("R40C",'Mapa final'!#REF!),"")</f>
        <v>#REF!</v>
      </c>
      <c r="P134" s="92" t="e">
        <f>IF(AND('Mapa final'!#REF!="Media",'Mapa final'!#REF!="Moderado"),CONCATENATE("R40C",'Mapa final'!#REF!),"")</f>
        <v>#REF!</v>
      </c>
      <c r="Q134" s="114" t="e">
        <f>IF(AND('Mapa final'!#REF!="Media",'Mapa final'!#REF!="Moderado"),CONCATENATE("R40C",'Mapa final'!#REF!),"")</f>
        <v>#REF!</v>
      </c>
      <c r="R134" s="93" t="e">
        <f>IF(AND('Mapa final'!#REF!="Media",'Mapa final'!#REF!="Moderado"),CONCATENATE("R40C",'Mapa final'!#REF!),"")</f>
        <v>#REF!</v>
      </c>
      <c r="S134" s="119" t="e">
        <f>IF(AND('Mapa final'!#REF!="Media",'Mapa final'!#REF!="Mayor"),CONCATENATE("R40C",'Mapa final'!#REF!),"")</f>
        <v>#REF!</v>
      </c>
      <c r="T134" s="120" t="e">
        <f>IF(AND('Mapa final'!#REF!="Media",'Mapa final'!#REF!="Mayor"),CONCATENATE("R40C",'Mapa final'!#REF!),"")</f>
        <v>#REF!</v>
      </c>
      <c r="U134" s="121" t="e">
        <f>IF(AND('Mapa final'!#REF!="Media",'Mapa final'!#REF!="Mayor"),CONCATENATE("R40C",'Mapa final'!#REF!),"")</f>
        <v>#REF!</v>
      </c>
      <c r="V134" s="87" t="e">
        <f>IF(AND('Mapa final'!#REF!="Media",'Mapa final'!#REF!="Catastrófico"),CONCATENATE("R40C",'Mapa final'!#REF!),"")</f>
        <v>#REF!</v>
      </c>
      <c r="W134" s="113" t="e">
        <f>IF(AND('Mapa final'!#REF!="Media",'Mapa final'!#REF!="Catastrófico"),CONCATENATE("R40C",'Mapa final'!#REF!),"")</f>
        <v>#REF!</v>
      </c>
      <c r="X134" s="88" t="e">
        <f>IF(AND('Mapa final'!#REF!="Media",'Mapa final'!#REF!="Catastrófico"),CONCATENATE("R40C",'Mapa final'!#REF!),"")</f>
        <v>#REF!</v>
      </c>
      <c r="Y134" s="36"/>
      <c r="Z134" s="212"/>
      <c r="AA134" s="213"/>
      <c r="AB134" s="213"/>
      <c r="AC134" s="213"/>
      <c r="AD134" s="213"/>
      <c r="AE134" s="214"/>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row>
    <row r="135" spans="1:61" ht="15" customHeight="1" x14ac:dyDescent="0.35">
      <c r="A135" s="36"/>
      <c r="B135" s="193"/>
      <c r="C135" s="194"/>
      <c r="D135" s="195"/>
      <c r="E135" s="177"/>
      <c r="F135" s="176"/>
      <c r="G135" s="176"/>
      <c r="H135" s="176"/>
      <c r="I135" s="176"/>
      <c r="J135" s="92" t="e">
        <f>IF(AND('Mapa final'!#REF!="Media",'Mapa final'!#REF!="Leve"),CONCATENATE("R41C",'Mapa final'!#REF!),"")</f>
        <v>#REF!</v>
      </c>
      <c r="K135" s="114" t="e">
        <f>IF(AND('Mapa final'!#REF!="Media",'Mapa final'!#REF!="Leve"),CONCATENATE("R41C",'Mapa final'!#REF!),"")</f>
        <v>#REF!</v>
      </c>
      <c r="L135" s="93" t="e">
        <f>IF(AND('Mapa final'!#REF!="Media",'Mapa final'!#REF!="Leve"),CONCATENATE("R41C",'Mapa final'!#REF!),"")</f>
        <v>#REF!</v>
      </c>
      <c r="M135" s="92" t="e">
        <f>IF(AND('Mapa final'!#REF!="Media",'Mapa final'!#REF!="Menor"),CONCATENATE("R41C",'Mapa final'!#REF!),"")</f>
        <v>#REF!</v>
      </c>
      <c r="N135" s="114" t="e">
        <f>IF(AND('Mapa final'!#REF!="Media",'Mapa final'!#REF!="Menor"),CONCATENATE("R41C",'Mapa final'!#REF!),"")</f>
        <v>#REF!</v>
      </c>
      <c r="O135" s="93" t="e">
        <f>IF(AND('Mapa final'!#REF!="Media",'Mapa final'!#REF!="Menor"),CONCATENATE("R41C",'Mapa final'!#REF!),"")</f>
        <v>#REF!</v>
      </c>
      <c r="P135" s="92" t="e">
        <f>IF(AND('Mapa final'!#REF!="Media",'Mapa final'!#REF!="Moderado"),CONCATENATE("R41C",'Mapa final'!#REF!),"")</f>
        <v>#REF!</v>
      </c>
      <c r="Q135" s="114" t="e">
        <f>IF(AND('Mapa final'!#REF!="Media",'Mapa final'!#REF!="Moderado"),CONCATENATE("R41C",'Mapa final'!#REF!),"")</f>
        <v>#REF!</v>
      </c>
      <c r="R135" s="93" t="e">
        <f>IF(AND('Mapa final'!#REF!="Media",'Mapa final'!#REF!="Moderado"),CONCATENATE("R41C",'Mapa final'!#REF!),"")</f>
        <v>#REF!</v>
      </c>
      <c r="S135" s="119" t="e">
        <f>IF(AND('Mapa final'!#REF!="Media",'Mapa final'!#REF!="Mayor"),CONCATENATE("R41C",'Mapa final'!#REF!),"")</f>
        <v>#REF!</v>
      </c>
      <c r="T135" s="120" t="e">
        <f>IF(AND('Mapa final'!#REF!="Media",'Mapa final'!#REF!="Mayor"),CONCATENATE("R41C",'Mapa final'!#REF!),"")</f>
        <v>#REF!</v>
      </c>
      <c r="U135" s="121" t="e">
        <f>IF(AND('Mapa final'!#REF!="Media",'Mapa final'!#REF!="Mayor"),CONCATENATE("R41C",'Mapa final'!#REF!),"")</f>
        <v>#REF!</v>
      </c>
      <c r="V135" s="87" t="e">
        <f>IF(AND('Mapa final'!#REF!="Media",'Mapa final'!#REF!="Catastrófico"),CONCATENATE("R41C",'Mapa final'!#REF!),"")</f>
        <v>#REF!</v>
      </c>
      <c r="W135" s="113" t="e">
        <f>IF(AND('Mapa final'!#REF!="Media",'Mapa final'!#REF!="Catastrófico"),CONCATENATE("R41C",'Mapa final'!#REF!),"")</f>
        <v>#REF!</v>
      </c>
      <c r="X135" s="88" t="e">
        <f>IF(AND('Mapa final'!#REF!="Media",'Mapa final'!#REF!="Catastrófico"),CONCATENATE("R41C",'Mapa final'!#REF!),"")</f>
        <v>#REF!</v>
      </c>
      <c r="Y135" s="36"/>
      <c r="Z135" s="212"/>
      <c r="AA135" s="213"/>
      <c r="AB135" s="213"/>
      <c r="AC135" s="213"/>
      <c r="AD135" s="213"/>
      <c r="AE135" s="214"/>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row>
    <row r="136" spans="1:61" ht="15" customHeight="1" x14ac:dyDescent="0.35">
      <c r="A136" s="36"/>
      <c r="B136" s="193"/>
      <c r="C136" s="194"/>
      <c r="D136" s="195"/>
      <c r="E136" s="177"/>
      <c r="F136" s="176"/>
      <c r="G136" s="176"/>
      <c r="H136" s="176"/>
      <c r="I136" s="176"/>
      <c r="J136" s="92" t="e">
        <f>IF(AND('Mapa final'!#REF!="Media",'Mapa final'!#REF!="Leve"),CONCATENATE("R42C",'Mapa final'!#REF!),"")</f>
        <v>#REF!</v>
      </c>
      <c r="K136" s="114" t="e">
        <f>IF(AND('Mapa final'!#REF!="Media",'Mapa final'!#REF!="Leve"),CONCATENATE("R42C",'Mapa final'!#REF!),"")</f>
        <v>#REF!</v>
      </c>
      <c r="L136" s="93" t="e">
        <f>IF(AND('Mapa final'!#REF!="Media",'Mapa final'!#REF!="Leve"),CONCATENATE("R42C",'Mapa final'!#REF!),"")</f>
        <v>#REF!</v>
      </c>
      <c r="M136" s="92" t="e">
        <f>IF(AND('Mapa final'!#REF!="Media",'Mapa final'!#REF!="Menor"),CONCATENATE("R42C",'Mapa final'!#REF!),"")</f>
        <v>#REF!</v>
      </c>
      <c r="N136" s="114" t="e">
        <f>IF(AND('Mapa final'!#REF!="Media",'Mapa final'!#REF!="Menor"),CONCATENATE("R42C",'Mapa final'!#REF!),"")</f>
        <v>#REF!</v>
      </c>
      <c r="O136" s="93" t="e">
        <f>IF(AND('Mapa final'!#REF!="Media",'Mapa final'!#REF!="Menor"),CONCATENATE("R42C",'Mapa final'!#REF!),"")</f>
        <v>#REF!</v>
      </c>
      <c r="P136" s="92" t="e">
        <f>IF(AND('Mapa final'!#REF!="Media",'Mapa final'!#REF!="Moderado"),CONCATENATE("R42C",'Mapa final'!#REF!),"")</f>
        <v>#REF!</v>
      </c>
      <c r="Q136" s="114" t="e">
        <f>IF(AND('Mapa final'!#REF!="Media",'Mapa final'!#REF!="Moderado"),CONCATENATE("R42C",'Mapa final'!#REF!),"")</f>
        <v>#REF!</v>
      </c>
      <c r="R136" s="93" t="e">
        <f>IF(AND('Mapa final'!#REF!="Media",'Mapa final'!#REF!="Moderado"),CONCATENATE("R42C",'Mapa final'!#REF!),"")</f>
        <v>#REF!</v>
      </c>
      <c r="S136" s="119" t="e">
        <f>IF(AND('Mapa final'!#REF!="Media",'Mapa final'!#REF!="Mayor"),CONCATENATE("R42C",'Mapa final'!#REF!),"")</f>
        <v>#REF!</v>
      </c>
      <c r="T136" s="120" t="e">
        <f>IF(AND('Mapa final'!#REF!="Media",'Mapa final'!#REF!="Mayor"),CONCATENATE("R42C",'Mapa final'!#REF!),"")</f>
        <v>#REF!</v>
      </c>
      <c r="U136" s="121" t="e">
        <f>IF(AND('Mapa final'!#REF!="Media",'Mapa final'!#REF!="Mayor"),CONCATENATE("R42C",'Mapa final'!#REF!),"")</f>
        <v>#REF!</v>
      </c>
      <c r="V136" s="87" t="e">
        <f>IF(AND('Mapa final'!#REF!="Media",'Mapa final'!#REF!="Catastrófico"),CONCATENATE("R42C",'Mapa final'!#REF!),"")</f>
        <v>#REF!</v>
      </c>
      <c r="W136" s="113" t="e">
        <f>IF(AND('Mapa final'!#REF!="Media",'Mapa final'!#REF!="Catastrófico"),CONCATENATE("R42C",'Mapa final'!#REF!),"")</f>
        <v>#REF!</v>
      </c>
      <c r="X136" s="88" t="e">
        <f>IF(AND('Mapa final'!#REF!="Media",'Mapa final'!#REF!="Catastrófico"),CONCATENATE("R42C",'Mapa final'!#REF!),"")</f>
        <v>#REF!</v>
      </c>
      <c r="Y136" s="36"/>
      <c r="Z136" s="212"/>
      <c r="AA136" s="213"/>
      <c r="AB136" s="213"/>
      <c r="AC136" s="213"/>
      <c r="AD136" s="213"/>
      <c r="AE136" s="214"/>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row>
    <row r="137" spans="1:61" ht="15" customHeight="1" thickBot="1" x14ac:dyDescent="0.4">
      <c r="A137" s="36"/>
      <c r="B137" s="193"/>
      <c r="C137" s="194"/>
      <c r="D137" s="195"/>
      <c r="E137" s="177"/>
      <c r="F137" s="176"/>
      <c r="G137" s="176"/>
      <c r="H137" s="176"/>
      <c r="I137" s="176"/>
      <c r="J137" s="92" t="e">
        <f>IF(AND('Mapa final'!#REF!="Media",'Mapa final'!#REF!="Leve"),CONCATENATE("R43C",'Mapa final'!#REF!),"")</f>
        <v>#REF!</v>
      </c>
      <c r="K137" s="114" t="e">
        <f>IF(AND('Mapa final'!#REF!="Media",'Mapa final'!#REF!="Leve"),CONCATENATE("R43C",'Mapa final'!#REF!),"")</f>
        <v>#REF!</v>
      </c>
      <c r="L137" s="93" t="e">
        <f>IF(AND('Mapa final'!#REF!="Media",'Mapa final'!#REF!="Leve"),CONCATENATE("R43C",'Mapa final'!#REF!),"")</f>
        <v>#REF!</v>
      </c>
      <c r="M137" s="92" t="e">
        <f>IF(AND('Mapa final'!#REF!="Media",'Mapa final'!#REF!="Menor"),CONCATENATE("R43C",'Mapa final'!#REF!),"")</f>
        <v>#REF!</v>
      </c>
      <c r="N137" s="114" t="e">
        <f>IF(AND('Mapa final'!#REF!="Media",'Mapa final'!#REF!="Menor"),CONCATENATE("R43C",'Mapa final'!#REF!),"")</f>
        <v>#REF!</v>
      </c>
      <c r="O137" s="93" t="e">
        <f>IF(AND('Mapa final'!#REF!="Media",'Mapa final'!#REF!="Menor"),CONCATENATE("R43C",'Mapa final'!#REF!),"")</f>
        <v>#REF!</v>
      </c>
      <c r="P137" s="92" t="e">
        <f>IF(AND('Mapa final'!#REF!="Media",'Mapa final'!#REF!="Moderado"),CONCATENATE("R43C",'Mapa final'!#REF!),"")</f>
        <v>#REF!</v>
      </c>
      <c r="Q137" s="114" t="e">
        <f>IF(AND('Mapa final'!#REF!="Media",'Mapa final'!#REF!="Moderado"),CONCATENATE("R43C",'Mapa final'!#REF!),"")</f>
        <v>#REF!</v>
      </c>
      <c r="R137" s="93" t="e">
        <f>IF(AND('Mapa final'!#REF!="Media",'Mapa final'!#REF!="Moderado"),CONCATENATE("R43C",'Mapa final'!#REF!),"")</f>
        <v>#REF!</v>
      </c>
      <c r="S137" s="119" t="e">
        <f>IF(AND('Mapa final'!#REF!="Media",'Mapa final'!#REF!="Mayor"),CONCATENATE("R43C",'Mapa final'!#REF!),"")</f>
        <v>#REF!</v>
      </c>
      <c r="T137" s="120" t="e">
        <f>IF(AND('Mapa final'!#REF!="Media",'Mapa final'!#REF!="Mayor"),CONCATENATE("R43C",'Mapa final'!#REF!),"")</f>
        <v>#REF!</v>
      </c>
      <c r="U137" s="121" t="e">
        <f>IF(AND('Mapa final'!#REF!="Media",'Mapa final'!#REF!="Mayor"),CONCATENATE("R43C",'Mapa final'!#REF!),"")</f>
        <v>#REF!</v>
      </c>
      <c r="V137" s="87" t="e">
        <f>IF(AND('Mapa final'!#REF!="Media",'Mapa final'!#REF!="Catastrófico"),CONCATENATE("R43C",'Mapa final'!#REF!),"")</f>
        <v>#REF!</v>
      </c>
      <c r="W137" s="113" t="e">
        <f>IF(AND('Mapa final'!#REF!="Media",'Mapa final'!#REF!="Catastrófico"),CONCATENATE("R43C",'Mapa final'!#REF!),"")</f>
        <v>#REF!</v>
      </c>
      <c r="X137" s="88" t="e">
        <f>IF(AND('Mapa final'!#REF!="Media",'Mapa final'!#REF!="Catastrófico"),CONCATENATE("R43C",'Mapa final'!#REF!),"")</f>
        <v>#REF!</v>
      </c>
      <c r="Y137" s="36"/>
      <c r="Z137" s="215"/>
      <c r="AA137" s="216"/>
      <c r="AB137" s="216"/>
      <c r="AC137" s="216"/>
      <c r="AD137" s="216"/>
      <c r="AE137" s="217"/>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row>
    <row r="138" spans="1:61" ht="15" customHeight="1" x14ac:dyDescent="0.35">
      <c r="A138" s="36"/>
      <c r="B138" s="193"/>
      <c r="C138" s="194"/>
      <c r="D138" s="195"/>
      <c r="E138" s="173" t="s">
        <v>98</v>
      </c>
      <c r="F138" s="174"/>
      <c r="G138" s="174"/>
      <c r="H138" s="174"/>
      <c r="I138" s="174"/>
      <c r="J138" s="97" t="e">
        <f>IF(AND('Mapa final'!#REF!="Baja",'Mapa final'!#REF!="Leve"),CONCATENATE("R1C",'Mapa final'!#REF!),"")</f>
        <v>#REF!</v>
      </c>
      <c r="K138" s="98" t="e">
        <f>IF(AND('Mapa final'!#REF!="Baja",'Mapa final'!#REF!="Leve"),CONCATENATE("R1C",'Mapa final'!#REF!),"")</f>
        <v>#REF!</v>
      </c>
      <c r="L138" s="99" t="e">
        <f>IF(AND('Mapa final'!#REF!="Baja",'Mapa final'!#REF!="Leve"),CONCATENATE("R1C",'Mapa final'!#REF!),"")</f>
        <v>#REF!</v>
      </c>
      <c r="M138" s="89" t="e">
        <f>IF(AND('Mapa final'!#REF!="Baja",'Mapa final'!#REF!="Menor"),CONCATENATE("R1C",'Mapa final'!#REF!),"")</f>
        <v>#REF!</v>
      </c>
      <c r="N138" s="90" t="e">
        <f>IF(AND('Mapa final'!#REF!="Baja",'Mapa final'!#REF!="Menor"),CONCATENATE("R1C",'Mapa final'!#REF!),"")</f>
        <v>#REF!</v>
      </c>
      <c r="O138" s="91" t="e">
        <f>IF(AND('Mapa final'!#REF!="Baja",'Mapa final'!#REF!="Menor"),CONCATENATE("R1C",'Mapa final'!#REF!),"")</f>
        <v>#REF!</v>
      </c>
      <c r="P138" s="89" t="e">
        <f>IF(AND('Mapa final'!#REF!="Baja",'Mapa final'!#REF!="Moderado"),CONCATENATE("R1C",'Mapa final'!#REF!),"")</f>
        <v>#REF!</v>
      </c>
      <c r="Q138" s="90" t="e">
        <f>IF(AND('Mapa final'!#REF!="Baja",'Mapa final'!#REF!="Moderado"),CONCATENATE("R1C",'Mapa final'!#REF!),"")</f>
        <v>#REF!</v>
      </c>
      <c r="R138" s="91" t="e">
        <f>IF(AND('Mapa final'!#REF!="Baja",'Mapa final'!#REF!="Moderado"),CONCATENATE("R1C",'Mapa final'!#REF!),"")</f>
        <v>#REF!</v>
      </c>
      <c r="S138" s="116" t="e">
        <f>IF(AND('Mapa final'!#REF!="Baja",'Mapa final'!#REF!="Mayor"),CONCATENATE("R1C",'Mapa final'!#REF!),"")</f>
        <v>#REF!</v>
      </c>
      <c r="T138" s="117" t="e">
        <f>IF(AND('Mapa final'!#REF!="Baja",'Mapa final'!#REF!="Mayor"),CONCATENATE("R1C",'Mapa final'!#REF!),"")</f>
        <v>#REF!</v>
      </c>
      <c r="U138" s="118" t="e">
        <f>IF(AND('Mapa final'!#REF!="Baja",'Mapa final'!#REF!="Mayor"),CONCATENATE("R1C",'Mapa final'!#REF!),"")</f>
        <v>#REF!</v>
      </c>
      <c r="V138" s="84" t="e">
        <f>IF(AND('Mapa final'!#REF!="Baja",'Mapa final'!#REF!="Catastrófico"),CONCATENATE("R1C",'Mapa final'!#REF!),"")</f>
        <v>#REF!</v>
      </c>
      <c r="W138" s="85" t="e">
        <f>IF(AND('Mapa final'!#REF!="Baja",'Mapa final'!#REF!="Catastrófico"),CONCATENATE("R1C",'Mapa final'!#REF!),"")</f>
        <v>#REF!</v>
      </c>
      <c r="X138" s="86" t="e">
        <f>IF(AND('Mapa final'!#REF!="Baja",'Mapa final'!#REF!="Catastrófico"),CONCATENATE("R1C",'Mapa final'!#REF!),"")</f>
        <v>#REF!</v>
      </c>
      <c r="Y138" s="36"/>
      <c r="Z138" s="205" t="s">
        <v>69</v>
      </c>
      <c r="AA138" s="206"/>
      <c r="AB138" s="206"/>
      <c r="AC138" s="206"/>
      <c r="AD138" s="206"/>
      <c r="AE138" s="207"/>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row>
    <row r="139" spans="1:61" ht="15" customHeight="1" x14ac:dyDescent="0.35">
      <c r="A139" s="36"/>
      <c r="B139" s="193"/>
      <c r="C139" s="194"/>
      <c r="D139" s="195"/>
      <c r="E139" s="175"/>
      <c r="F139" s="176"/>
      <c r="G139" s="176"/>
      <c r="H139" s="176"/>
      <c r="I139" s="176"/>
      <c r="J139" s="100" t="e">
        <f>IF(AND('Mapa final'!#REF!="Baja",'Mapa final'!#REF!="Leve"),CONCATENATE("R2C",'Mapa final'!#REF!),"")</f>
        <v>#REF!</v>
      </c>
      <c r="K139" s="115" t="e">
        <f>IF(AND('Mapa final'!#REF!="Baja",'Mapa final'!#REF!="Leve"),CONCATENATE("R2C",'Mapa final'!#REF!),"")</f>
        <v>#REF!</v>
      </c>
      <c r="L139" s="101" t="e">
        <f>IF(AND('Mapa final'!#REF!="Baja",'Mapa final'!#REF!="Leve"),CONCATENATE("R2C",'Mapa final'!#REF!),"")</f>
        <v>#REF!</v>
      </c>
      <c r="M139" s="92" t="e">
        <f>IF(AND('Mapa final'!#REF!="Baja",'Mapa final'!#REF!="Menor"),CONCATENATE("R2C",'Mapa final'!#REF!),"")</f>
        <v>#REF!</v>
      </c>
      <c r="N139" s="114" t="e">
        <f>IF(AND('Mapa final'!#REF!="Baja",'Mapa final'!#REF!="Menor"),CONCATENATE("R2C",'Mapa final'!#REF!),"")</f>
        <v>#REF!</v>
      </c>
      <c r="O139" s="93" t="e">
        <f>IF(AND('Mapa final'!#REF!="Baja",'Mapa final'!#REF!="Menor"),CONCATENATE("R2C",'Mapa final'!#REF!),"")</f>
        <v>#REF!</v>
      </c>
      <c r="P139" s="92" t="e">
        <f>IF(AND('Mapa final'!#REF!="Baja",'Mapa final'!#REF!="Moderado"),CONCATENATE("R2C",'Mapa final'!#REF!),"")</f>
        <v>#REF!</v>
      </c>
      <c r="Q139" s="114" t="e">
        <f>IF(AND('Mapa final'!#REF!="Baja",'Mapa final'!#REF!="Moderado"),CONCATENATE("R2C",'Mapa final'!#REF!),"")</f>
        <v>#REF!</v>
      </c>
      <c r="R139" s="93" t="e">
        <f>IF(AND('Mapa final'!#REF!="Baja",'Mapa final'!#REF!="Moderado"),CONCATENATE("R2C",'Mapa final'!#REF!),"")</f>
        <v>#REF!</v>
      </c>
      <c r="S139" s="119" t="e">
        <f>IF(AND('Mapa final'!#REF!="Baja",'Mapa final'!#REF!="Mayor"),CONCATENATE("R2C",'Mapa final'!#REF!),"")</f>
        <v>#REF!</v>
      </c>
      <c r="T139" s="120" t="e">
        <f>IF(AND('Mapa final'!#REF!="Baja",'Mapa final'!#REF!="Mayor"),CONCATENATE("R2C",'Mapa final'!#REF!),"")</f>
        <v>#REF!</v>
      </c>
      <c r="U139" s="121" t="e">
        <f>IF(AND('Mapa final'!#REF!="Baja",'Mapa final'!#REF!="Mayor"),CONCATENATE("R2C",'Mapa final'!#REF!),"")</f>
        <v>#REF!</v>
      </c>
      <c r="V139" s="87" t="e">
        <f>IF(AND('Mapa final'!#REF!="Baja",'Mapa final'!#REF!="Catastrófico"),CONCATENATE("R2C",'Mapa final'!#REF!),"")</f>
        <v>#REF!</v>
      </c>
      <c r="W139" s="113" t="e">
        <f>IF(AND('Mapa final'!#REF!="Baja",'Mapa final'!#REF!="Catastrófico"),CONCATENATE("R2C",'Mapa final'!#REF!),"")</f>
        <v>#REF!</v>
      </c>
      <c r="X139" s="88" t="e">
        <f>IF(AND('Mapa final'!#REF!="Baja",'Mapa final'!#REF!="Catastrófico"),CONCATENATE("R2C",'Mapa final'!#REF!),"")</f>
        <v>#REF!</v>
      </c>
      <c r="Y139" s="36"/>
      <c r="Z139" s="205"/>
      <c r="AA139" s="208"/>
      <c r="AB139" s="208"/>
      <c r="AC139" s="208"/>
      <c r="AD139" s="208"/>
      <c r="AE139" s="207"/>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row>
    <row r="140" spans="1:61" ht="15" customHeight="1" x14ac:dyDescent="0.35">
      <c r="A140" s="36"/>
      <c r="B140" s="193"/>
      <c r="C140" s="194"/>
      <c r="D140" s="195"/>
      <c r="E140" s="175"/>
      <c r="F140" s="176"/>
      <c r="G140" s="176"/>
      <c r="H140" s="176"/>
      <c r="I140" s="176"/>
      <c r="J140" s="100" t="e">
        <f>IF(AND('Mapa final'!#REF!="Baja",'Mapa final'!#REF!="Leve"),CONCATENATE("R3C",'Mapa final'!#REF!),"")</f>
        <v>#REF!</v>
      </c>
      <c r="K140" s="115" t="e">
        <f>IF(AND('Mapa final'!#REF!="Baja",'Mapa final'!#REF!="Leve"),CONCATENATE("R3C",'Mapa final'!#REF!),"")</f>
        <v>#REF!</v>
      </c>
      <c r="L140" s="101" t="e">
        <f>IF(AND('Mapa final'!#REF!="Baja",'Mapa final'!#REF!="Leve"),CONCATENATE("R3C",'Mapa final'!#REF!),"")</f>
        <v>#REF!</v>
      </c>
      <c r="M140" s="92" t="e">
        <f>IF(AND('Mapa final'!#REF!="Baja",'Mapa final'!#REF!="Menor"),CONCATENATE("R3C",'Mapa final'!#REF!),"")</f>
        <v>#REF!</v>
      </c>
      <c r="N140" s="114" t="e">
        <f>IF(AND('Mapa final'!#REF!="Baja",'Mapa final'!#REF!="Menor"),CONCATENATE("R3C",'Mapa final'!#REF!),"")</f>
        <v>#REF!</v>
      </c>
      <c r="O140" s="93" t="e">
        <f>IF(AND('Mapa final'!#REF!="Baja",'Mapa final'!#REF!="Menor"),CONCATENATE("R3C",'Mapa final'!#REF!),"")</f>
        <v>#REF!</v>
      </c>
      <c r="P140" s="92" t="e">
        <f>IF(AND('Mapa final'!#REF!="Baja",'Mapa final'!#REF!="Moderado"),CONCATENATE("R3C",'Mapa final'!#REF!),"")</f>
        <v>#REF!</v>
      </c>
      <c r="Q140" s="114" t="e">
        <f>IF(AND('Mapa final'!#REF!="Baja",'Mapa final'!#REF!="Moderado"),CONCATENATE("R3C",'Mapa final'!#REF!),"")</f>
        <v>#REF!</v>
      </c>
      <c r="R140" s="93" t="e">
        <f>IF(AND('Mapa final'!#REF!="Baja",'Mapa final'!#REF!="Moderado"),CONCATENATE("R3C",'Mapa final'!#REF!),"")</f>
        <v>#REF!</v>
      </c>
      <c r="S140" s="119" t="e">
        <f>IF(AND('Mapa final'!#REF!="Baja",'Mapa final'!#REF!="Mayor"),CONCATENATE("R3C",'Mapa final'!#REF!),"")</f>
        <v>#REF!</v>
      </c>
      <c r="T140" s="120" t="e">
        <f>IF(AND('Mapa final'!#REF!="Baja",'Mapa final'!#REF!="Mayor"),CONCATENATE("R3C",'Mapa final'!#REF!),"")</f>
        <v>#REF!</v>
      </c>
      <c r="U140" s="121" t="e">
        <f>IF(AND('Mapa final'!#REF!="Baja",'Mapa final'!#REF!="Mayor"),CONCATENATE("R3C",'Mapa final'!#REF!),"")</f>
        <v>#REF!</v>
      </c>
      <c r="V140" s="87" t="e">
        <f>IF(AND('Mapa final'!#REF!="Baja",'Mapa final'!#REF!="Catastrófico"),CONCATENATE("R3C",'Mapa final'!#REF!),"")</f>
        <v>#REF!</v>
      </c>
      <c r="W140" s="113" t="e">
        <f>IF(AND('Mapa final'!#REF!="Baja",'Mapa final'!#REF!="Catastrófico"),CONCATENATE("R3C",'Mapa final'!#REF!),"")</f>
        <v>#REF!</v>
      </c>
      <c r="X140" s="88" t="e">
        <f>IF(AND('Mapa final'!#REF!="Baja",'Mapa final'!#REF!="Catastrófico"),CONCATENATE("R3C",'Mapa final'!#REF!),"")</f>
        <v>#REF!</v>
      </c>
      <c r="Y140" s="36"/>
      <c r="Z140" s="205"/>
      <c r="AA140" s="208"/>
      <c r="AB140" s="208"/>
      <c r="AC140" s="208"/>
      <c r="AD140" s="208"/>
      <c r="AE140" s="207"/>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row>
    <row r="141" spans="1:61" ht="15" customHeight="1" x14ac:dyDescent="0.35">
      <c r="A141" s="36"/>
      <c r="B141" s="193"/>
      <c r="C141" s="194"/>
      <c r="D141" s="195"/>
      <c r="E141" s="175"/>
      <c r="F141" s="176"/>
      <c r="G141" s="176"/>
      <c r="H141" s="176"/>
      <c r="I141" s="176"/>
      <c r="J141" s="100" t="e">
        <f>IF(AND('Mapa final'!#REF!="Baja",'Mapa final'!#REF!="Leve"),CONCATENATE("R4C",'Mapa final'!#REF!),"")</f>
        <v>#REF!</v>
      </c>
      <c r="K141" s="115" t="e">
        <f>IF(AND('Mapa final'!#REF!="Baja",'Mapa final'!#REF!="Leve"),CONCATENATE("R4C",'Mapa final'!#REF!),"")</f>
        <v>#REF!</v>
      </c>
      <c r="L141" s="101" t="e">
        <f>IF(AND('Mapa final'!#REF!="Baja",'Mapa final'!#REF!="Leve"),CONCATENATE("R4C",'Mapa final'!#REF!),"")</f>
        <v>#REF!</v>
      </c>
      <c r="M141" s="92" t="e">
        <f>IF(AND('Mapa final'!#REF!="Baja",'Mapa final'!#REF!="Menor"),CONCATENATE("R4C",'Mapa final'!#REF!),"")</f>
        <v>#REF!</v>
      </c>
      <c r="N141" s="114" t="e">
        <f>IF(AND('Mapa final'!#REF!="Baja",'Mapa final'!#REF!="Menor"),CONCATENATE("R4C",'Mapa final'!#REF!),"")</f>
        <v>#REF!</v>
      </c>
      <c r="O141" s="93" t="e">
        <f>IF(AND('Mapa final'!#REF!="Baja",'Mapa final'!#REF!="Menor"),CONCATENATE("R4C",'Mapa final'!#REF!),"")</f>
        <v>#REF!</v>
      </c>
      <c r="P141" s="92" t="e">
        <f>IF(AND('Mapa final'!#REF!="Baja",'Mapa final'!#REF!="Moderado"),CONCATENATE("R4C",'Mapa final'!#REF!),"")</f>
        <v>#REF!</v>
      </c>
      <c r="Q141" s="114" t="e">
        <f>IF(AND('Mapa final'!#REF!="Baja",'Mapa final'!#REF!="Moderado"),CONCATENATE("R4C",'Mapa final'!#REF!),"")</f>
        <v>#REF!</v>
      </c>
      <c r="R141" s="93" t="e">
        <f>IF(AND('Mapa final'!#REF!="Baja",'Mapa final'!#REF!="Moderado"),CONCATENATE("R4C",'Mapa final'!#REF!),"")</f>
        <v>#REF!</v>
      </c>
      <c r="S141" s="119" t="e">
        <f>IF(AND('Mapa final'!#REF!="Baja",'Mapa final'!#REF!="Mayor"),CONCATENATE("R4C",'Mapa final'!#REF!),"")</f>
        <v>#REF!</v>
      </c>
      <c r="T141" s="120" t="e">
        <f>IF(AND('Mapa final'!#REF!="Baja",'Mapa final'!#REF!="Mayor"),CONCATENATE("R4C",'Mapa final'!#REF!),"")</f>
        <v>#REF!</v>
      </c>
      <c r="U141" s="121" t="e">
        <f>IF(AND('Mapa final'!#REF!="Baja",'Mapa final'!#REF!="Mayor"),CONCATENATE("R4C",'Mapa final'!#REF!),"")</f>
        <v>#REF!</v>
      </c>
      <c r="V141" s="87" t="e">
        <f>IF(AND('Mapa final'!#REF!="Baja",'Mapa final'!#REF!="Catastrófico"),CONCATENATE("R4C",'Mapa final'!#REF!),"")</f>
        <v>#REF!</v>
      </c>
      <c r="W141" s="113" t="e">
        <f>IF(AND('Mapa final'!#REF!="Baja",'Mapa final'!#REF!="Catastrófico"),CONCATENATE("R4C",'Mapa final'!#REF!),"")</f>
        <v>#REF!</v>
      </c>
      <c r="X141" s="88" t="e">
        <f>IF(AND('Mapa final'!#REF!="Baja",'Mapa final'!#REF!="Catastrófico"),CONCATENATE("R4C",'Mapa final'!#REF!),"")</f>
        <v>#REF!</v>
      </c>
      <c r="Y141" s="36"/>
      <c r="Z141" s="205"/>
      <c r="AA141" s="208"/>
      <c r="AB141" s="208"/>
      <c r="AC141" s="208"/>
      <c r="AD141" s="208"/>
      <c r="AE141" s="207"/>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row>
    <row r="142" spans="1:61" ht="15" customHeight="1" x14ac:dyDescent="0.35">
      <c r="A142" s="36"/>
      <c r="B142" s="193"/>
      <c r="C142" s="194"/>
      <c r="D142" s="195"/>
      <c r="E142" s="175"/>
      <c r="F142" s="176"/>
      <c r="G142" s="176"/>
      <c r="H142" s="176"/>
      <c r="I142" s="176"/>
      <c r="J142" s="100" t="e">
        <f>IF(AND('Mapa final'!#REF!="Baja",'Mapa final'!#REF!="Leve"),CONCATENATE("R5C",'Mapa final'!#REF!),"")</f>
        <v>#REF!</v>
      </c>
      <c r="K142" s="115" t="e">
        <f>IF(AND('Mapa final'!#REF!="Baja",'Mapa final'!#REF!="Leve"),CONCATENATE("R5C",'Mapa final'!#REF!),"")</f>
        <v>#REF!</v>
      </c>
      <c r="L142" s="101" t="e">
        <f>IF(AND('Mapa final'!#REF!="Baja",'Mapa final'!#REF!="Leve"),CONCATENATE("R5C",'Mapa final'!#REF!),"")</f>
        <v>#REF!</v>
      </c>
      <c r="M142" s="92" t="e">
        <f>IF(AND('Mapa final'!#REF!="Baja",'Mapa final'!#REF!="Menor"),CONCATENATE("R5C",'Mapa final'!#REF!),"")</f>
        <v>#REF!</v>
      </c>
      <c r="N142" s="114" t="e">
        <f>IF(AND('Mapa final'!#REF!="Baja",'Mapa final'!#REF!="Menor"),CONCATENATE("R5C",'Mapa final'!#REF!),"")</f>
        <v>#REF!</v>
      </c>
      <c r="O142" s="93" t="e">
        <f>IF(AND('Mapa final'!#REF!="Baja",'Mapa final'!#REF!="Menor"),CONCATENATE("R5C",'Mapa final'!#REF!),"")</f>
        <v>#REF!</v>
      </c>
      <c r="P142" s="92" t="e">
        <f>IF(AND('Mapa final'!#REF!="Baja",'Mapa final'!#REF!="Moderado"),CONCATENATE("R5C",'Mapa final'!#REF!),"")</f>
        <v>#REF!</v>
      </c>
      <c r="Q142" s="114" t="e">
        <f>IF(AND('Mapa final'!#REF!="Baja",'Mapa final'!#REF!="Moderado"),CONCATENATE("R5C",'Mapa final'!#REF!),"")</f>
        <v>#REF!</v>
      </c>
      <c r="R142" s="93" t="e">
        <f>IF(AND('Mapa final'!#REF!="Baja",'Mapa final'!#REF!="Moderado"),CONCATENATE("R5C",'Mapa final'!#REF!),"")</f>
        <v>#REF!</v>
      </c>
      <c r="S142" s="119" t="e">
        <f>IF(AND('Mapa final'!#REF!="Baja",'Mapa final'!#REF!="Mayor"),CONCATENATE("R5C",'Mapa final'!#REF!),"")</f>
        <v>#REF!</v>
      </c>
      <c r="T142" s="120" t="e">
        <f>IF(AND('Mapa final'!#REF!="Baja",'Mapa final'!#REF!="Mayor"),CONCATENATE("R5C",'Mapa final'!#REF!),"")</f>
        <v>#REF!</v>
      </c>
      <c r="U142" s="121" t="e">
        <f>IF(AND('Mapa final'!#REF!="Baja",'Mapa final'!#REF!="Mayor"),CONCATENATE("R5C",'Mapa final'!#REF!),"")</f>
        <v>#REF!</v>
      </c>
      <c r="V142" s="87" t="e">
        <f>IF(AND('Mapa final'!#REF!="Baja",'Mapa final'!#REF!="Catastrófico"),CONCATENATE("R5C",'Mapa final'!#REF!),"")</f>
        <v>#REF!</v>
      </c>
      <c r="W142" s="113" t="e">
        <f>IF(AND('Mapa final'!#REF!="Baja",'Mapa final'!#REF!="Catastrófico"),CONCATENATE("R5C",'Mapa final'!#REF!),"")</f>
        <v>#REF!</v>
      </c>
      <c r="X142" s="88" t="e">
        <f>IF(AND('Mapa final'!#REF!="Baja",'Mapa final'!#REF!="Catastrófico"),CONCATENATE("R5C",'Mapa final'!#REF!),"")</f>
        <v>#REF!</v>
      </c>
      <c r="Y142" s="36"/>
      <c r="Z142" s="205"/>
      <c r="AA142" s="208"/>
      <c r="AB142" s="208"/>
      <c r="AC142" s="208"/>
      <c r="AD142" s="208"/>
      <c r="AE142" s="207"/>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row>
    <row r="143" spans="1:61" ht="15" customHeight="1" x14ac:dyDescent="0.35">
      <c r="A143" s="36"/>
      <c r="B143" s="193"/>
      <c r="C143" s="194"/>
      <c r="D143" s="195"/>
      <c r="E143" s="175"/>
      <c r="F143" s="176"/>
      <c r="G143" s="176"/>
      <c r="H143" s="176"/>
      <c r="I143" s="176"/>
      <c r="J143" s="100" t="e">
        <f>IF(AND('Mapa final'!#REF!="Baja",'Mapa final'!#REF!="Leve"),CONCATENATE("R6C",'Mapa final'!#REF!),"")</f>
        <v>#REF!</v>
      </c>
      <c r="K143" s="115" t="e">
        <f>IF(AND('Mapa final'!#REF!="Baja",'Mapa final'!#REF!="Leve"),CONCATENATE("R6C",'Mapa final'!#REF!),"")</f>
        <v>#REF!</v>
      </c>
      <c r="L143" s="101" t="e">
        <f>IF(AND('Mapa final'!#REF!="Baja",'Mapa final'!#REF!="Leve"),CONCATENATE("R6C",'Mapa final'!#REF!),"")</f>
        <v>#REF!</v>
      </c>
      <c r="M143" s="92" t="e">
        <f>IF(AND('Mapa final'!#REF!="Baja",'Mapa final'!#REF!="Menor"),CONCATENATE("R6C",'Mapa final'!#REF!),"")</f>
        <v>#REF!</v>
      </c>
      <c r="N143" s="114" t="e">
        <f>IF(AND('Mapa final'!#REF!="Baja",'Mapa final'!#REF!="Menor"),CONCATENATE("R6C",'Mapa final'!#REF!),"")</f>
        <v>#REF!</v>
      </c>
      <c r="O143" s="93" t="e">
        <f>IF(AND('Mapa final'!#REF!="Baja",'Mapa final'!#REF!="Menor"),CONCATENATE("R6C",'Mapa final'!#REF!),"")</f>
        <v>#REF!</v>
      </c>
      <c r="P143" s="92" t="e">
        <f>IF(AND('Mapa final'!#REF!="Baja",'Mapa final'!#REF!="Moderado"),CONCATENATE("R6C",'Mapa final'!#REF!),"")</f>
        <v>#REF!</v>
      </c>
      <c r="Q143" s="114" t="e">
        <f>IF(AND('Mapa final'!#REF!="Baja",'Mapa final'!#REF!="Moderado"),CONCATENATE("R6C",'Mapa final'!#REF!),"")</f>
        <v>#REF!</v>
      </c>
      <c r="R143" s="93" t="e">
        <f>IF(AND('Mapa final'!#REF!="Baja",'Mapa final'!#REF!="Moderado"),CONCATENATE("R6C",'Mapa final'!#REF!),"")</f>
        <v>#REF!</v>
      </c>
      <c r="S143" s="119" t="e">
        <f>IF(AND('Mapa final'!#REF!="Baja",'Mapa final'!#REF!="Mayor"),CONCATENATE("R6C",'Mapa final'!#REF!),"")</f>
        <v>#REF!</v>
      </c>
      <c r="T143" s="120" t="e">
        <f>IF(AND('Mapa final'!#REF!="Baja",'Mapa final'!#REF!="Mayor"),CONCATENATE("R6C",'Mapa final'!#REF!),"")</f>
        <v>#REF!</v>
      </c>
      <c r="U143" s="121" t="e">
        <f>IF(AND('Mapa final'!#REF!="Baja",'Mapa final'!#REF!="Mayor"),CONCATENATE("R6C",'Mapa final'!#REF!),"")</f>
        <v>#REF!</v>
      </c>
      <c r="V143" s="87" t="e">
        <f>IF(AND('Mapa final'!#REF!="Baja",'Mapa final'!#REF!="Catastrófico"),CONCATENATE("R6C",'Mapa final'!#REF!),"")</f>
        <v>#REF!</v>
      </c>
      <c r="W143" s="113" t="e">
        <f>IF(AND('Mapa final'!#REF!="Baja",'Mapa final'!#REF!="Catastrófico"),CONCATENATE("R6C",'Mapa final'!#REF!),"")</f>
        <v>#REF!</v>
      </c>
      <c r="X143" s="88" t="e">
        <f>IF(AND('Mapa final'!#REF!="Baja",'Mapa final'!#REF!="Catastrófico"),CONCATENATE("R6C",'Mapa final'!#REF!),"")</f>
        <v>#REF!</v>
      </c>
      <c r="Y143" s="36"/>
      <c r="Z143" s="205"/>
      <c r="AA143" s="208"/>
      <c r="AB143" s="208"/>
      <c r="AC143" s="208"/>
      <c r="AD143" s="208"/>
      <c r="AE143" s="207"/>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row>
    <row r="144" spans="1:61" ht="15" customHeight="1" x14ac:dyDescent="0.35">
      <c r="A144" s="36"/>
      <c r="B144" s="193"/>
      <c r="C144" s="194"/>
      <c r="D144" s="195"/>
      <c r="E144" s="175"/>
      <c r="F144" s="176"/>
      <c r="G144" s="176"/>
      <c r="H144" s="176"/>
      <c r="I144" s="176"/>
      <c r="J144" s="100" t="e">
        <f>IF(AND('Mapa final'!#REF!="Baja",'Mapa final'!#REF!="Leve"),CONCATENATE("R7C",'Mapa final'!#REF!),"")</f>
        <v>#REF!</v>
      </c>
      <c r="K144" s="115" t="e">
        <f>IF(AND('Mapa final'!#REF!="Baja",'Mapa final'!#REF!="Leve"),CONCATENATE("R7C",'Mapa final'!#REF!),"")</f>
        <v>#REF!</v>
      </c>
      <c r="L144" s="101" t="e">
        <f>IF(AND('Mapa final'!#REF!="Baja",'Mapa final'!#REF!="Leve"),CONCATENATE("R7C",'Mapa final'!#REF!),"")</f>
        <v>#REF!</v>
      </c>
      <c r="M144" s="92" t="e">
        <f>IF(AND('Mapa final'!#REF!="Baja",'Mapa final'!#REF!="Menor"),CONCATENATE("R7C",'Mapa final'!#REF!),"")</f>
        <v>#REF!</v>
      </c>
      <c r="N144" s="114" t="e">
        <f>IF(AND('Mapa final'!#REF!="Baja",'Mapa final'!#REF!="Menor"),CONCATENATE("R7C",'Mapa final'!#REF!),"")</f>
        <v>#REF!</v>
      </c>
      <c r="O144" s="93" t="e">
        <f>IF(AND('Mapa final'!#REF!="Baja",'Mapa final'!#REF!="Menor"),CONCATENATE("R7C",'Mapa final'!#REF!),"")</f>
        <v>#REF!</v>
      </c>
      <c r="P144" s="92" t="e">
        <f>IF(AND('Mapa final'!#REF!="Baja",'Mapa final'!#REF!="Moderado"),CONCATENATE("R7C",'Mapa final'!#REF!),"")</f>
        <v>#REF!</v>
      </c>
      <c r="Q144" s="114" t="e">
        <f>IF(AND('Mapa final'!#REF!="Baja",'Mapa final'!#REF!="Moderado"),CONCATENATE("R7C",'Mapa final'!#REF!),"")</f>
        <v>#REF!</v>
      </c>
      <c r="R144" s="93" t="e">
        <f>IF(AND('Mapa final'!#REF!="Baja",'Mapa final'!#REF!="Moderado"),CONCATENATE("R7C",'Mapa final'!#REF!),"")</f>
        <v>#REF!</v>
      </c>
      <c r="S144" s="119" t="e">
        <f>IF(AND('Mapa final'!#REF!="Baja",'Mapa final'!#REF!="Mayor"),CONCATENATE("R7C",'Mapa final'!#REF!),"")</f>
        <v>#REF!</v>
      </c>
      <c r="T144" s="120" t="e">
        <f>IF(AND('Mapa final'!#REF!="Baja",'Mapa final'!#REF!="Mayor"),CONCATENATE("R7C",'Mapa final'!#REF!),"")</f>
        <v>#REF!</v>
      </c>
      <c r="U144" s="121" t="e">
        <f>IF(AND('Mapa final'!#REF!="Baja",'Mapa final'!#REF!="Mayor"),CONCATENATE("R7C",'Mapa final'!#REF!),"")</f>
        <v>#REF!</v>
      </c>
      <c r="V144" s="87" t="e">
        <f>IF(AND('Mapa final'!#REF!="Baja",'Mapa final'!#REF!="Catastrófico"),CONCATENATE("R7C",'Mapa final'!#REF!),"")</f>
        <v>#REF!</v>
      </c>
      <c r="W144" s="113" t="e">
        <f>IF(AND('Mapa final'!#REF!="Baja",'Mapa final'!#REF!="Catastrófico"),CONCATENATE("R7C",'Mapa final'!#REF!),"")</f>
        <v>#REF!</v>
      </c>
      <c r="X144" s="88" t="e">
        <f>IF(AND('Mapa final'!#REF!="Baja",'Mapa final'!#REF!="Catastrófico"),CONCATENATE("R7C",'Mapa final'!#REF!),"")</f>
        <v>#REF!</v>
      </c>
      <c r="Y144" s="36"/>
      <c r="Z144" s="205"/>
      <c r="AA144" s="208"/>
      <c r="AB144" s="208"/>
      <c r="AC144" s="208"/>
      <c r="AD144" s="208"/>
      <c r="AE144" s="207"/>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row>
    <row r="145" spans="1:61" ht="15" customHeight="1" x14ac:dyDescent="0.35">
      <c r="A145" s="36"/>
      <c r="B145" s="193"/>
      <c r="C145" s="194"/>
      <c r="D145" s="195"/>
      <c r="E145" s="175"/>
      <c r="F145" s="176"/>
      <c r="G145" s="176"/>
      <c r="H145" s="176"/>
      <c r="I145" s="176"/>
      <c r="J145" s="100" t="e">
        <f>IF(AND('Mapa final'!#REF!="Baja",'Mapa final'!#REF!="Leve"),CONCATENATE("R8C",'Mapa final'!#REF!),"")</f>
        <v>#REF!</v>
      </c>
      <c r="K145" s="115" t="e">
        <f>IF(AND('Mapa final'!#REF!="Baja",'Mapa final'!#REF!="Leve"),CONCATENATE("R8C",'Mapa final'!#REF!),"")</f>
        <v>#REF!</v>
      </c>
      <c r="L145" s="101" t="e">
        <f>IF(AND('Mapa final'!#REF!="Baja",'Mapa final'!#REF!="Leve"),CONCATENATE("R8C",'Mapa final'!#REF!),"")</f>
        <v>#REF!</v>
      </c>
      <c r="M145" s="92" t="e">
        <f>IF(AND('Mapa final'!#REF!="Baja",'Mapa final'!#REF!="Menor"),CONCATENATE("R8C",'Mapa final'!#REF!),"")</f>
        <v>#REF!</v>
      </c>
      <c r="N145" s="114" t="e">
        <f>IF(AND('Mapa final'!#REF!="Baja",'Mapa final'!#REF!="Menor"),CONCATENATE("R8C",'Mapa final'!#REF!),"")</f>
        <v>#REF!</v>
      </c>
      <c r="O145" s="93" t="e">
        <f>IF(AND('Mapa final'!#REF!="Baja",'Mapa final'!#REF!="Menor"),CONCATENATE("R8C",'Mapa final'!#REF!),"")</f>
        <v>#REF!</v>
      </c>
      <c r="P145" s="92" t="e">
        <f>IF(AND('Mapa final'!#REF!="Baja",'Mapa final'!#REF!="Moderado"),CONCATENATE("R8C",'Mapa final'!#REF!),"")</f>
        <v>#REF!</v>
      </c>
      <c r="Q145" s="114" t="e">
        <f>IF(AND('Mapa final'!#REF!="Baja",'Mapa final'!#REF!="Moderado"),CONCATENATE("R8C",'Mapa final'!#REF!),"")</f>
        <v>#REF!</v>
      </c>
      <c r="R145" s="93" t="e">
        <f>IF(AND('Mapa final'!#REF!="Baja",'Mapa final'!#REF!="Moderado"),CONCATENATE("R8C",'Mapa final'!#REF!),"")</f>
        <v>#REF!</v>
      </c>
      <c r="S145" s="119" t="e">
        <f>IF(AND('Mapa final'!#REF!="Baja",'Mapa final'!#REF!="Mayor"),CONCATENATE("R8C",'Mapa final'!#REF!),"")</f>
        <v>#REF!</v>
      </c>
      <c r="T145" s="120" t="e">
        <f>IF(AND('Mapa final'!#REF!="Baja",'Mapa final'!#REF!="Mayor"),CONCATENATE("R8C",'Mapa final'!#REF!),"")</f>
        <v>#REF!</v>
      </c>
      <c r="U145" s="121" t="e">
        <f>IF(AND('Mapa final'!#REF!="Baja",'Mapa final'!#REF!="Mayor"),CONCATENATE("R8C",'Mapa final'!#REF!),"")</f>
        <v>#REF!</v>
      </c>
      <c r="V145" s="87" t="e">
        <f>IF(AND('Mapa final'!#REF!="Baja",'Mapa final'!#REF!="Catastrófico"),CONCATENATE("R8C",'Mapa final'!#REF!),"")</f>
        <v>#REF!</v>
      </c>
      <c r="W145" s="113" t="e">
        <f>IF(AND('Mapa final'!#REF!="Baja",'Mapa final'!#REF!="Catastrófico"),CONCATENATE("R8C",'Mapa final'!#REF!),"")</f>
        <v>#REF!</v>
      </c>
      <c r="X145" s="88" t="e">
        <f>IF(AND('Mapa final'!#REF!="Baja",'Mapa final'!#REF!="Catastrófico"),CONCATENATE("R8C",'Mapa final'!#REF!),"")</f>
        <v>#REF!</v>
      </c>
      <c r="Y145" s="36"/>
      <c r="Z145" s="205"/>
      <c r="AA145" s="208"/>
      <c r="AB145" s="208"/>
      <c r="AC145" s="208"/>
      <c r="AD145" s="208"/>
      <c r="AE145" s="207"/>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row>
    <row r="146" spans="1:61" ht="15" customHeight="1" x14ac:dyDescent="0.35">
      <c r="A146" s="36"/>
      <c r="B146" s="193"/>
      <c r="C146" s="194"/>
      <c r="D146" s="195"/>
      <c r="E146" s="175"/>
      <c r="F146" s="176"/>
      <c r="G146" s="176"/>
      <c r="H146" s="176"/>
      <c r="I146" s="176"/>
      <c r="J146" s="100" t="e">
        <f>IF(AND('Mapa final'!#REF!="Baja",'Mapa final'!#REF!="Leve"),CONCATENATE("R9C",'Mapa final'!#REF!),"")</f>
        <v>#REF!</v>
      </c>
      <c r="K146" s="115" t="e">
        <f>IF(AND('Mapa final'!#REF!="Baja",'Mapa final'!#REF!="Leve"),CONCATENATE("R9C",'Mapa final'!#REF!),"")</f>
        <v>#REF!</v>
      </c>
      <c r="L146" s="101" t="e">
        <f>IF(AND('Mapa final'!#REF!="Baja",'Mapa final'!#REF!="Leve"),CONCATENATE("R9C",'Mapa final'!#REF!),"")</f>
        <v>#REF!</v>
      </c>
      <c r="M146" s="92" t="e">
        <f>IF(AND('Mapa final'!#REF!="Baja",'Mapa final'!#REF!="Menor"),CONCATENATE("R9C",'Mapa final'!#REF!),"")</f>
        <v>#REF!</v>
      </c>
      <c r="N146" s="114" t="e">
        <f>IF(AND('Mapa final'!#REF!="Baja",'Mapa final'!#REF!="Menor"),CONCATENATE("R9C",'Mapa final'!#REF!),"")</f>
        <v>#REF!</v>
      </c>
      <c r="O146" s="93" t="e">
        <f>IF(AND('Mapa final'!#REF!="Baja",'Mapa final'!#REF!="Menor"),CONCATENATE("R9C",'Mapa final'!#REF!),"")</f>
        <v>#REF!</v>
      </c>
      <c r="P146" s="92" t="e">
        <f>IF(AND('Mapa final'!#REF!="Baja",'Mapa final'!#REF!="Moderado"),CONCATENATE("R9C",'Mapa final'!#REF!),"")</f>
        <v>#REF!</v>
      </c>
      <c r="Q146" s="114" t="e">
        <f>IF(AND('Mapa final'!#REF!="Baja",'Mapa final'!#REF!="Moderado"),CONCATENATE("R9C",'Mapa final'!#REF!),"")</f>
        <v>#REF!</v>
      </c>
      <c r="R146" s="93" t="e">
        <f>IF(AND('Mapa final'!#REF!="Baja",'Mapa final'!#REF!="Moderado"),CONCATENATE("R9C",'Mapa final'!#REF!),"")</f>
        <v>#REF!</v>
      </c>
      <c r="S146" s="119" t="e">
        <f>IF(AND('Mapa final'!#REF!="Baja",'Mapa final'!#REF!="Mayor"),CONCATENATE("R9C",'Mapa final'!#REF!),"")</f>
        <v>#REF!</v>
      </c>
      <c r="T146" s="120" t="e">
        <f>IF(AND('Mapa final'!#REF!="Baja",'Mapa final'!#REF!="Mayor"),CONCATENATE("R9C",'Mapa final'!#REF!),"")</f>
        <v>#REF!</v>
      </c>
      <c r="U146" s="121" t="e">
        <f>IF(AND('Mapa final'!#REF!="Baja",'Mapa final'!#REF!="Mayor"),CONCATENATE("R9C",'Mapa final'!#REF!),"")</f>
        <v>#REF!</v>
      </c>
      <c r="V146" s="87" t="e">
        <f>IF(AND('Mapa final'!#REF!="Baja",'Mapa final'!#REF!="Catastrófico"),CONCATENATE("R9C",'Mapa final'!#REF!),"")</f>
        <v>#REF!</v>
      </c>
      <c r="W146" s="113" t="e">
        <f>IF(AND('Mapa final'!#REF!="Baja",'Mapa final'!#REF!="Catastrófico"),CONCATENATE("R9C",'Mapa final'!#REF!),"")</f>
        <v>#REF!</v>
      </c>
      <c r="X146" s="88" t="e">
        <f>IF(AND('Mapa final'!#REF!="Baja",'Mapa final'!#REF!="Catastrófico"),CONCATENATE("R9C",'Mapa final'!#REF!),"")</f>
        <v>#REF!</v>
      </c>
      <c r="Y146" s="36"/>
      <c r="Z146" s="205"/>
      <c r="AA146" s="208"/>
      <c r="AB146" s="208"/>
      <c r="AC146" s="208"/>
      <c r="AD146" s="208"/>
      <c r="AE146" s="207"/>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row>
    <row r="147" spans="1:61" ht="15" customHeight="1" x14ac:dyDescent="0.35">
      <c r="A147" s="36"/>
      <c r="B147" s="193"/>
      <c r="C147" s="194"/>
      <c r="D147" s="195"/>
      <c r="E147" s="175"/>
      <c r="F147" s="176"/>
      <c r="G147" s="176"/>
      <c r="H147" s="176"/>
      <c r="I147" s="176"/>
      <c r="J147" s="100" t="e">
        <f>IF(AND('Mapa final'!#REF!="Baja",'Mapa final'!#REF!="Leve"),CONCATENATE("R10C",'Mapa final'!#REF!),"")</f>
        <v>#REF!</v>
      </c>
      <c r="K147" s="115" t="e">
        <f>IF(AND('Mapa final'!#REF!="Baja",'Mapa final'!#REF!="Leve"),CONCATENATE("R10C",'Mapa final'!#REF!),"")</f>
        <v>#REF!</v>
      </c>
      <c r="L147" s="101" t="e">
        <f>IF(AND('Mapa final'!#REF!="Baja",'Mapa final'!#REF!="Leve"),CONCATENATE("R10C",'Mapa final'!#REF!),"")</f>
        <v>#REF!</v>
      </c>
      <c r="M147" s="92" t="e">
        <f>IF(AND('Mapa final'!#REF!="Baja",'Mapa final'!#REF!="Menor"),CONCATENATE("R10C",'Mapa final'!#REF!),"")</f>
        <v>#REF!</v>
      </c>
      <c r="N147" s="114" t="e">
        <f>IF(AND('Mapa final'!#REF!="Baja",'Mapa final'!#REF!="Menor"),CONCATENATE("R10C",'Mapa final'!#REF!),"")</f>
        <v>#REF!</v>
      </c>
      <c r="O147" s="93" t="e">
        <f>IF(AND('Mapa final'!#REF!="Baja",'Mapa final'!#REF!="Menor"),CONCATENATE("R10C",'Mapa final'!#REF!),"")</f>
        <v>#REF!</v>
      </c>
      <c r="P147" s="92" t="e">
        <f>IF(AND('Mapa final'!#REF!="Baja",'Mapa final'!#REF!="Moderado"),CONCATENATE("R10C",'Mapa final'!#REF!),"")</f>
        <v>#REF!</v>
      </c>
      <c r="Q147" s="114" t="e">
        <f>IF(AND('Mapa final'!#REF!="Baja",'Mapa final'!#REF!="Moderado"),CONCATENATE("R10C",'Mapa final'!#REF!),"")</f>
        <v>#REF!</v>
      </c>
      <c r="R147" s="93" t="e">
        <f>IF(AND('Mapa final'!#REF!="Baja",'Mapa final'!#REF!="Moderado"),CONCATENATE("R10C",'Mapa final'!#REF!),"")</f>
        <v>#REF!</v>
      </c>
      <c r="S147" s="119" t="e">
        <f>IF(AND('Mapa final'!#REF!="Baja",'Mapa final'!#REF!="Mayor"),CONCATENATE("R10C",'Mapa final'!#REF!),"")</f>
        <v>#REF!</v>
      </c>
      <c r="T147" s="120" t="e">
        <f>IF(AND('Mapa final'!#REF!="Baja",'Mapa final'!#REF!="Mayor"),CONCATENATE("R10C",'Mapa final'!#REF!),"")</f>
        <v>#REF!</v>
      </c>
      <c r="U147" s="121" t="e">
        <f>IF(AND('Mapa final'!#REF!="Baja",'Mapa final'!#REF!="Mayor"),CONCATENATE("R10C",'Mapa final'!#REF!),"")</f>
        <v>#REF!</v>
      </c>
      <c r="V147" s="87" t="e">
        <f>IF(AND('Mapa final'!#REF!="Baja",'Mapa final'!#REF!="Catastrófico"),CONCATENATE("R10C",'Mapa final'!#REF!),"")</f>
        <v>#REF!</v>
      </c>
      <c r="W147" s="113" t="e">
        <f>IF(AND('Mapa final'!#REF!="Baja",'Mapa final'!#REF!="Catastrófico"),CONCATENATE("R10C",'Mapa final'!#REF!),"")</f>
        <v>#REF!</v>
      </c>
      <c r="X147" s="88" t="e">
        <f>IF(AND('Mapa final'!#REF!="Baja",'Mapa final'!#REF!="Catastrófico"),CONCATENATE("R10C",'Mapa final'!#REF!),"")</f>
        <v>#REF!</v>
      </c>
      <c r="Y147" s="36"/>
      <c r="Z147" s="205"/>
      <c r="AA147" s="208"/>
      <c r="AB147" s="208"/>
      <c r="AC147" s="208"/>
      <c r="AD147" s="208"/>
      <c r="AE147" s="207"/>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row>
    <row r="148" spans="1:61" ht="15" customHeight="1" x14ac:dyDescent="0.35">
      <c r="A148" s="36"/>
      <c r="B148" s="193"/>
      <c r="C148" s="194"/>
      <c r="D148" s="195"/>
      <c r="E148" s="175"/>
      <c r="F148" s="176"/>
      <c r="G148" s="176"/>
      <c r="H148" s="176"/>
      <c r="I148" s="176"/>
      <c r="J148" s="100" t="e">
        <f>IF(AND('Mapa final'!#REF!="Baja",'Mapa final'!#REF!="Leve"),CONCATENATE("R11C",'Mapa final'!#REF!),"")</f>
        <v>#REF!</v>
      </c>
      <c r="K148" s="115" t="e">
        <f>IF(AND('Mapa final'!#REF!="Baja",'Mapa final'!#REF!="Leve"),CONCATENATE("R11C",'Mapa final'!#REF!),"")</f>
        <v>#REF!</v>
      </c>
      <c r="L148" s="101" t="e">
        <f>IF(AND('Mapa final'!#REF!="Baja",'Mapa final'!#REF!="Leve"),CONCATENATE("R11C",'Mapa final'!#REF!),"")</f>
        <v>#REF!</v>
      </c>
      <c r="M148" s="92" t="e">
        <f>IF(AND('Mapa final'!#REF!="Baja",'Mapa final'!#REF!="Menor"),CONCATENATE("R11C",'Mapa final'!#REF!),"")</f>
        <v>#REF!</v>
      </c>
      <c r="N148" s="114" t="e">
        <f>IF(AND('Mapa final'!#REF!="Baja",'Mapa final'!#REF!="Menor"),CONCATENATE("R11C",'Mapa final'!#REF!),"")</f>
        <v>#REF!</v>
      </c>
      <c r="O148" s="93" t="e">
        <f>IF(AND('Mapa final'!#REF!="Baja",'Mapa final'!#REF!="Menor"),CONCATENATE("R11C",'Mapa final'!#REF!),"")</f>
        <v>#REF!</v>
      </c>
      <c r="P148" s="92" t="e">
        <f>IF(AND('Mapa final'!#REF!="Baja",'Mapa final'!#REF!="Moderado"),CONCATENATE("R11C",'Mapa final'!#REF!),"")</f>
        <v>#REF!</v>
      </c>
      <c r="Q148" s="114" t="e">
        <f>IF(AND('Mapa final'!#REF!="Baja",'Mapa final'!#REF!="Moderado"),CONCATENATE("R11C",'Mapa final'!#REF!),"")</f>
        <v>#REF!</v>
      </c>
      <c r="R148" s="93" t="e">
        <f>IF(AND('Mapa final'!#REF!="Baja",'Mapa final'!#REF!="Moderado"),CONCATENATE("R11C",'Mapa final'!#REF!),"")</f>
        <v>#REF!</v>
      </c>
      <c r="S148" s="119" t="e">
        <f>IF(AND('Mapa final'!#REF!="Baja",'Mapa final'!#REF!="Mayor"),CONCATENATE("R11C",'Mapa final'!#REF!),"")</f>
        <v>#REF!</v>
      </c>
      <c r="T148" s="120" t="e">
        <f>IF(AND('Mapa final'!#REF!="Baja",'Mapa final'!#REF!="Mayor"),CONCATENATE("R11C",'Mapa final'!#REF!),"")</f>
        <v>#REF!</v>
      </c>
      <c r="U148" s="121" t="e">
        <f>IF(AND('Mapa final'!#REF!="Baja",'Mapa final'!#REF!="Mayor"),CONCATENATE("R11C",'Mapa final'!#REF!),"")</f>
        <v>#REF!</v>
      </c>
      <c r="V148" s="87" t="e">
        <f>IF(AND('Mapa final'!#REF!="Baja",'Mapa final'!#REF!="Catastrófico"),CONCATENATE("R11C",'Mapa final'!#REF!),"")</f>
        <v>#REF!</v>
      </c>
      <c r="W148" s="113" t="e">
        <f>IF(AND('Mapa final'!#REF!="Baja",'Mapa final'!#REF!="Catastrófico"),CONCATENATE("R11C",'Mapa final'!#REF!),"")</f>
        <v>#REF!</v>
      </c>
      <c r="X148" s="88" t="e">
        <f>IF(AND('Mapa final'!#REF!="Baja",'Mapa final'!#REF!="Catastrófico"),CONCATENATE("R11C",'Mapa final'!#REF!),"")</f>
        <v>#REF!</v>
      </c>
      <c r="Y148" s="36"/>
      <c r="Z148" s="205"/>
      <c r="AA148" s="208"/>
      <c r="AB148" s="208"/>
      <c r="AC148" s="208"/>
      <c r="AD148" s="208"/>
      <c r="AE148" s="207"/>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row>
    <row r="149" spans="1:61" ht="15" customHeight="1" x14ac:dyDescent="0.35">
      <c r="A149" s="36"/>
      <c r="B149" s="193"/>
      <c r="C149" s="194"/>
      <c r="D149" s="195"/>
      <c r="E149" s="175"/>
      <c r="F149" s="176"/>
      <c r="G149" s="176"/>
      <c r="H149" s="176"/>
      <c r="I149" s="176"/>
      <c r="J149" s="100" t="e">
        <f>IF(AND('Mapa final'!#REF!="Baja",'Mapa final'!#REF!="Leve"),CONCATENATE("R12C",'Mapa final'!#REF!),"")</f>
        <v>#REF!</v>
      </c>
      <c r="K149" s="115" t="e">
        <f>IF(AND('Mapa final'!#REF!="Baja",'Mapa final'!#REF!="Leve"),CONCATENATE("R12C",'Mapa final'!#REF!),"")</f>
        <v>#REF!</v>
      </c>
      <c r="L149" s="101" t="e">
        <f>IF(AND('Mapa final'!#REF!="Baja",'Mapa final'!#REF!="Leve"),CONCATENATE("R12C",'Mapa final'!#REF!),"")</f>
        <v>#REF!</v>
      </c>
      <c r="M149" s="92" t="e">
        <f>IF(AND('Mapa final'!#REF!="Baja",'Mapa final'!#REF!="Menor"),CONCATENATE("R12C",'Mapa final'!#REF!),"")</f>
        <v>#REF!</v>
      </c>
      <c r="N149" s="114" t="e">
        <f>IF(AND('Mapa final'!#REF!="Baja",'Mapa final'!#REF!="Menor"),CONCATENATE("R12C",'Mapa final'!#REF!),"")</f>
        <v>#REF!</v>
      </c>
      <c r="O149" s="93" t="e">
        <f>IF(AND('Mapa final'!#REF!="Baja",'Mapa final'!#REF!="Menor"),CONCATENATE("R12C",'Mapa final'!#REF!),"")</f>
        <v>#REF!</v>
      </c>
      <c r="P149" s="92" t="e">
        <f>IF(AND('Mapa final'!#REF!="Baja",'Mapa final'!#REF!="Moderado"),CONCATENATE("R12C",'Mapa final'!#REF!),"")</f>
        <v>#REF!</v>
      </c>
      <c r="Q149" s="114" t="e">
        <f>IF(AND('Mapa final'!#REF!="Baja",'Mapa final'!#REF!="Moderado"),CONCATENATE("R12C",'Mapa final'!#REF!),"")</f>
        <v>#REF!</v>
      </c>
      <c r="R149" s="93" t="e">
        <f>IF(AND('Mapa final'!#REF!="Baja",'Mapa final'!#REF!="Moderado"),CONCATENATE("R12C",'Mapa final'!#REF!),"")</f>
        <v>#REF!</v>
      </c>
      <c r="S149" s="119" t="e">
        <f>IF(AND('Mapa final'!#REF!="Baja",'Mapa final'!#REF!="Mayor"),CONCATENATE("R12C",'Mapa final'!#REF!),"")</f>
        <v>#REF!</v>
      </c>
      <c r="T149" s="120" t="e">
        <f>IF(AND('Mapa final'!#REF!="Baja",'Mapa final'!#REF!="Mayor"),CONCATENATE("R12C",'Mapa final'!#REF!),"")</f>
        <v>#REF!</v>
      </c>
      <c r="U149" s="121" t="e">
        <f>IF(AND('Mapa final'!#REF!="Baja",'Mapa final'!#REF!="Mayor"),CONCATENATE("R12C",'Mapa final'!#REF!),"")</f>
        <v>#REF!</v>
      </c>
      <c r="V149" s="87" t="e">
        <f>IF(AND('Mapa final'!#REF!="Baja",'Mapa final'!#REF!="Catastrófico"),CONCATENATE("R12C",'Mapa final'!#REF!),"")</f>
        <v>#REF!</v>
      </c>
      <c r="W149" s="113" t="e">
        <f>IF(AND('Mapa final'!#REF!="Baja",'Mapa final'!#REF!="Catastrófico"),CONCATENATE("R12C",'Mapa final'!#REF!),"")</f>
        <v>#REF!</v>
      </c>
      <c r="X149" s="88" t="e">
        <f>IF(AND('Mapa final'!#REF!="Baja",'Mapa final'!#REF!="Catastrófico"),CONCATENATE("R12C",'Mapa final'!#REF!),"")</f>
        <v>#REF!</v>
      </c>
      <c r="Y149" s="36"/>
      <c r="Z149" s="205"/>
      <c r="AA149" s="208"/>
      <c r="AB149" s="208"/>
      <c r="AC149" s="208"/>
      <c r="AD149" s="208"/>
      <c r="AE149" s="207"/>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row>
    <row r="150" spans="1:61" ht="15" customHeight="1" x14ac:dyDescent="0.35">
      <c r="A150" s="36"/>
      <c r="B150" s="193"/>
      <c r="C150" s="194"/>
      <c r="D150" s="195"/>
      <c r="E150" s="175"/>
      <c r="F150" s="176"/>
      <c r="G150" s="176"/>
      <c r="H150" s="176"/>
      <c r="I150" s="176"/>
      <c r="J150" s="100" t="e">
        <f>IF(AND('Mapa final'!#REF!="Baja",'Mapa final'!#REF!="Leve"),CONCATENATE("R12C",'Mapa final'!#REF!),"")</f>
        <v>#REF!</v>
      </c>
      <c r="K150" s="115" t="e">
        <f>IF(AND('Mapa final'!#REF!="Baja",'Mapa final'!#REF!="Leve"),CONCATENATE("R13C",'Mapa final'!#REF!),"")</f>
        <v>#REF!</v>
      </c>
      <c r="L150" s="101" t="e">
        <f>IF(AND('Mapa final'!#REF!="Baja",'Mapa final'!#REF!="Leve"),CONCATENATE("R13C",'Mapa final'!#REF!),"")</f>
        <v>#REF!</v>
      </c>
      <c r="M150" s="92" t="e">
        <f>IF(AND('Mapa final'!#REF!="Baja",'Mapa final'!#REF!="Menor"),CONCATENATE("R12C",'Mapa final'!#REF!),"")</f>
        <v>#REF!</v>
      </c>
      <c r="N150" s="114" t="e">
        <f>IF(AND('Mapa final'!#REF!="Baja",'Mapa final'!#REF!="Menor"),CONCATENATE("R13C",'Mapa final'!#REF!),"")</f>
        <v>#REF!</v>
      </c>
      <c r="O150" s="93" t="e">
        <f>IF(AND('Mapa final'!#REF!="Baja",'Mapa final'!#REF!="Menor"),CONCATENATE("R13C",'Mapa final'!#REF!),"")</f>
        <v>#REF!</v>
      </c>
      <c r="P150" s="92" t="e">
        <f>IF(AND('Mapa final'!#REF!="Baja",'Mapa final'!#REF!="Moderado"),CONCATENATE("R12C",'Mapa final'!#REF!),"")</f>
        <v>#REF!</v>
      </c>
      <c r="Q150" s="114" t="e">
        <f>IF(AND('Mapa final'!#REF!="Baja",'Mapa final'!#REF!="Moderado"),CONCATENATE("R13C",'Mapa final'!#REF!),"")</f>
        <v>#REF!</v>
      </c>
      <c r="R150" s="93" t="e">
        <f>IF(AND('Mapa final'!#REF!="Baja",'Mapa final'!#REF!="Moderado"),CONCATENATE("R13C",'Mapa final'!#REF!),"")</f>
        <v>#REF!</v>
      </c>
      <c r="S150" s="119" t="e">
        <f>IF(AND('Mapa final'!#REF!="Baja",'Mapa final'!#REF!="Mayor"),CONCATENATE("R12C",'Mapa final'!#REF!),"")</f>
        <v>#REF!</v>
      </c>
      <c r="T150" s="120" t="e">
        <f>IF(AND('Mapa final'!#REF!="Baja",'Mapa final'!#REF!="Mayor"),CONCATENATE("R13C",'Mapa final'!#REF!),"")</f>
        <v>#REF!</v>
      </c>
      <c r="U150" s="121" t="e">
        <f>IF(AND('Mapa final'!#REF!="Baja",'Mapa final'!#REF!="Mayor"),CONCATENATE("R13C",'Mapa final'!#REF!),"")</f>
        <v>#REF!</v>
      </c>
      <c r="V150" s="87" t="e">
        <f>IF(AND('Mapa final'!#REF!="Baja",'Mapa final'!#REF!="Catastrófico"),CONCATENATE("R12C",'Mapa final'!#REF!),"")</f>
        <v>#REF!</v>
      </c>
      <c r="W150" s="113" t="e">
        <f>IF(AND('Mapa final'!#REF!="Baja",'Mapa final'!#REF!="Catastrófico"),CONCATENATE("R13C",'Mapa final'!#REF!),"")</f>
        <v>#REF!</v>
      </c>
      <c r="X150" s="88" t="e">
        <f>IF(AND('Mapa final'!#REF!="Baja",'Mapa final'!#REF!="Catastrófico"),CONCATENATE("R13C",'Mapa final'!#REF!),"")</f>
        <v>#REF!</v>
      </c>
      <c r="Y150" s="36"/>
      <c r="Z150" s="205"/>
      <c r="AA150" s="208"/>
      <c r="AB150" s="208"/>
      <c r="AC150" s="208"/>
      <c r="AD150" s="208"/>
      <c r="AE150" s="207"/>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row>
    <row r="151" spans="1:61" ht="15" customHeight="1" x14ac:dyDescent="0.35">
      <c r="A151" s="36"/>
      <c r="B151" s="193"/>
      <c r="C151" s="194"/>
      <c r="D151" s="195"/>
      <c r="E151" s="175"/>
      <c r="F151" s="176"/>
      <c r="G151" s="176"/>
      <c r="H151" s="176"/>
      <c r="I151" s="176"/>
      <c r="J151" s="100" t="e">
        <f>IF(AND('Mapa final'!#REF!="Baja",'Mapa final'!#REF!="Leve"),CONCATENATE("R13C",'Mapa final'!#REF!),"")</f>
        <v>#REF!</v>
      </c>
      <c r="K151" s="115" t="e">
        <f>IF(AND('Mapa final'!#REF!="Baja",'Mapa final'!#REF!="Leve"),CONCATENATE("R14C",'Mapa final'!#REF!),"")</f>
        <v>#REF!</v>
      </c>
      <c r="L151" s="101" t="e">
        <f>IF(AND('Mapa final'!#REF!="Baja",'Mapa final'!#REF!="Leve"),CONCATENATE("R14C",'Mapa final'!#REF!),"")</f>
        <v>#REF!</v>
      </c>
      <c r="M151" s="92" t="e">
        <f>IF(AND('Mapa final'!#REF!="Baja",'Mapa final'!#REF!="Menor"),CONCATENATE("R13C",'Mapa final'!#REF!),"")</f>
        <v>#REF!</v>
      </c>
      <c r="N151" s="114" t="e">
        <f>IF(AND('Mapa final'!#REF!="Baja",'Mapa final'!#REF!="Menor"),CONCATENATE("R14C",'Mapa final'!#REF!),"")</f>
        <v>#REF!</v>
      </c>
      <c r="O151" s="93" t="e">
        <f>IF(AND('Mapa final'!#REF!="Baja",'Mapa final'!#REF!="Menor"),CONCATENATE("R14C",'Mapa final'!#REF!),"")</f>
        <v>#REF!</v>
      </c>
      <c r="P151" s="92" t="e">
        <f>IF(AND('Mapa final'!#REF!="Baja",'Mapa final'!#REF!="Moderado"),CONCATENATE("R13C",'Mapa final'!#REF!),"")</f>
        <v>#REF!</v>
      </c>
      <c r="Q151" s="114" t="e">
        <f>IF(AND('Mapa final'!#REF!="Baja",'Mapa final'!#REF!="Moderado"),CONCATENATE("R14C",'Mapa final'!#REF!),"")</f>
        <v>#REF!</v>
      </c>
      <c r="R151" s="93" t="e">
        <f>IF(AND('Mapa final'!#REF!="Baja",'Mapa final'!#REF!="Moderado"),CONCATENATE("R14C",'Mapa final'!#REF!),"")</f>
        <v>#REF!</v>
      </c>
      <c r="S151" s="119" t="e">
        <f>IF(AND('Mapa final'!#REF!="Baja",'Mapa final'!#REF!="Mayor"),CONCATENATE("R13C",'Mapa final'!#REF!),"")</f>
        <v>#REF!</v>
      </c>
      <c r="T151" s="120" t="e">
        <f>IF(AND('Mapa final'!#REF!="Baja",'Mapa final'!#REF!="Mayor"),CONCATENATE("R14C",'Mapa final'!#REF!),"")</f>
        <v>#REF!</v>
      </c>
      <c r="U151" s="121" t="e">
        <f>IF(AND('Mapa final'!#REF!="Baja",'Mapa final'!#REF!="Mayor"),CONCATENATE("R14C",'Mapa final'!#REF!),"")</f>
        <v>#REF!</v>
      </c>
      <c r="V151" s="87" t="e">
        <f>IF(AND('Mapa final'!#REF!="Baja",'Mapa final'!#REF!="Catastrófico"),CONCATENATE("R13C",'Mapa final'!#REF!),"")</f>
        <v>#REF!</v>
      </c>
      <c r="W151" s="113" t="e">
        <f>IF(AND('Mapa final'!#REF!="Baja",'Mapa final'!#REF!="Catastrófico"),CONCATENATE("R14C",'Mapa final'!#REF!),"")</f>
        <v>#REF!</v>
      </c>
      <c r="X151" s="88" t="e">
        <f>IF(AND('Mapa final'!#REF!="Baja",'Mapa final'!#REF!="Catastrófico"),CONCATENATE("R14C",'Mapa final'!#REF!),"")</f>
        <v>#REF!</v>
      </c>
      <c r="Y151" s="36"/>
      <c r="Z151" s="205"/>
      <c r="AA151" s="208"/>
      <c r="AB151" s="208"/>
      <c r="AC151" s="208"/>
      <c r="AD151" s="208"/>
      <c r="AE151" s="207"/>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row>
    <row r="152" spans="1:61" ht="15" customHeight="1" x14ac:dyDescent="0.35">
      <c r="A152" s="36"/>
      <c r="B152" s="193"/>
      <c r="C152" s="194"/>
      <c r="D152" s="195"/>
      <c r="E152" s="175"/>
      <c r="F152" s="176"/>
      <c r="G152" s="176"/>
      <c r="H152" s="176"/>
      <c r="I152" s="176"/>
      <c r="J152" s="100" t="e">
        <f>IF(AND('Mapa final'!#REF!="Baja",'Mapa final'!#REF!="Leve"),CONCATENATE("R14C",'Mapa final'!#REF!),"")</f>
        <v>#REF!</v>
      </c>
      <c r="K152" s="115" t="e">
        <f>IF(AND('Mapa final'!#REF!="Baja",'Mapa final'!#REF!="Leve"),CONCATENATE("R14C",'Mapa final'!#REF!),"")</f>
        <v>#REF!</v>
      </c>
      <c r="L152" s="101" t="e">
        <f>IF(AND('Mapa final'!#REF!="Baja",'Mapa final'!#REF!="Leve"),CONCATENATE("R14C",'Mapa final'!#REF!),"")</f>
        <v>#REF!</v>
      </c>
      <c r="M152" s="92" t="e">
        <f>IF(AND('Mapa final'!#REF!="Baja",'Mapa final'!#REF!="Menor"),CONCATENATE("R14C",'Mapa final'!#REF!),"")</f>
        <v>#REF!</v>
      </c>
      <c r="N152" s="114" t="e">
        <f>IF(AND('Mapa final'!#REF!="Baja",'Mapa final'!#REF!="Menor"),CONCATENATE("R14C",'Mapa final'!#REF!),"")</f>
        <v>#REF!</v>
      </c>
      <c r="O152" s="93" t="e">
        <f>IF(AND('Mapa final'!#REF!="Baja",'Mapa final'!#REF!="Menor"),CONCATENATE("R14C",'Mapa final'!#REF!),"")</f>
        <v>#REF!</v>
      </c>
      <c r="P152" s="92" t="e">
        <f>IF(AND('Mapa final'!#REF!="Baja",'Mapa final'!#REF!="Moderado"),CONCATENATE("R14C",'Mapa final'!#REF!),"")</f>
        <v>#REF!</v>
      </c>
      <c r="Q152" s="114" t="e">
        <f>IF(AND('Mapa final'!#REF!="Baja",'Mapa final'!#REF!="Moderado"),CONCATENATE("R14C",'Mapa final'!#REF!),"")</f>
        <v>#REF!</v>
      </c>
      <c r="R152" s="93" t="e">
        <f>IF(AND('Mapa final'!#REF!="Baja",'Mapa final'!#REF!="Moderado"),CONCATENATE("R14C",'Mapa final'!#REF!),"")</f>
        <v>#REF!</v>
      </c>
      <c r="S152" s="119" t="e">
        <f>IF(AND('Mapa final'!#REF!="Baja",'Mapa final'!#REF!="Mayor"),CONCATENATE("R14C",'Mapa final'!#REF!),"")</f>
        <v>#REF!</v>
      </c>
      <c r="T152" s="120" t="e">
        <f>IF(AND('Mapa final'!#REF!="Baja",'Mapa final'!#REF!="Mayor"),CONCATENATE("R14C",'Mapa final'!#REF!),"")</f>
        <v>#REF!</v>
      </c>
      <c r="U152" s="121" t="e">
        <f>IF(AND('Mapa final'!#REF!="Baja",'Mapa final'!#REF!="Mayor"),CONCATENATE("R14C",'Mapa final'!#REF!),"")</f>
        <v>#REF!</v>
      </c>
      <c r="V152" s="87" t="e">
        <f>IF(AND('Mapa final'!#REF!="Baja",'Mapa final'!#REF!="Catastrófico"),CONCATENATE("R14C",'Mapa final'!#REF!),"")</f>
        <v>#REF!</v>
      </c>
      <c r="W152" s="113" t="e">
        <f>IF(AND('Mapa final'!#REF!="Baja",'Mapa final'!#REF!="Catastrófico"),CONCATENATE("R14C",'Mapa final'!#REF!),"")</f>
        <v>#REF!</v>
      </c>
      <c r="X152" s="88" t="e">
        <f>IF(AND('Mapa final'!#REF!="Baja",'Mapa final'!#REF!="Catastrófico"),CONCATENATE("R14C",'Mapa final'!#REF!),"")</f>
        <v>#REF!</v>
      </c>
      <c r="Y152" s="36"/>
      <c r="Z152" s="205"/>
      <c r="AA152" s="208"/>
      <c r="AB152" s="208"/>
      <c r="AC152" s="208"/>
      <c r="AD152" s="208"/>
      <c r="AE152" s="207"/>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row>
    <row r="153" spans="1:61" ht="15" customHeight="1" x14ac:dyDescent="0.35">
      <c r="A153" s="36"/>
      <c r="B153" s="193"/>
      <c r="C153" s="194"/>
      <c r="D153" s="195"/>
      <c r="E153" s="175"/>
      <c r="F153" s="176"/>
      <c r="G153" s="176"/>
      <c r="H153" s="176"/>
      <c r="I153" s="176"/>
      <c r="J153" s="100" t="e">
        <f>IF(AND('Mapa final'!#REF!="Baja",'Mapa final'!#REF!="Leve"),CONCATENATE("R15C",'Mapa final'!#REF!),"")</f>
        <v>#REF!</v>
      </c>
      <c r="K153" s="115" t="e">
        <f>IF(AND('Mapa final'!#REF!="Baja",'Mapa final'!#REF!="Leve"),CONCATENATE("R15C",'Mapa final'!#REF!),"")</f>
        <v>#REF!</v>
      </c>
      <c r="L153" s="101" t="e">
        <f>IF(AND('Mapa final'!#REF!="Baja",'Mapa final'!#REF!="Leve"),CONCATENATE("R15C",'Mapa final'!#REF!),"")</f>
        <v>#REF!</v>
      </c>
      <c r="M153" s="92" t="e">
        <f>IF(AND('Mapa final'!#REF!="Baja",'Mapa final'!#REF!="Menor"),CONCATENATE("R15C",'Mapa final'!#REF!),"")</f>
        <v>#REF!</v>
      </c>
      <c r="N153" s="114" t="e">
        <f>IF(AND('Mapa final'!#REF!="Baja",'Mapa final'!#REF!="Menor"),CONCATENATE("R15C",'Mapa final'!#REF!),"")</f>
        <v>#REF!</v>
      </c>
      <c r="O153" s="93" t="e">
        <f>IF(AND('Mapa final'!#REF!="Baja",'Mapa final'!#REF!="Menor"),CONCATENATE("R15C",'Mapa final'!#REF!),"")</f>
        <v>#REF!</v>
      </c>
      <c r="P153" s="92" t="e">
        <f>IF(AND('Mapa final'!#REF!="Baja",'Mapa final'!#REF!="Moderado"),CONCATENATE("R15C",'Mapa final'!#REF!),"")</f>
        <v>#REF!</v>
      </c>
      <c r="Q153" s="114" t="e">
        <f>IF(AND('Mapa final'!#REF!="Baja",'Mapa final'!#REF!="Moderado"),CONCATENATE("R15C",'Mapa final'!#REF!),"")</f>
        <v>#REF!</v>
      </c>
      <c r="R153" s="93" t="e">
        <f>IF(AND('Mapa final'!#REF!="Baja",'Mapa final'!#REF!="Moderado"),CONCATENATE("R15C",'Mapa final'!#REF!),"")</f>
        <v>#REF!</v>
      </c>
      <c r="S153" s="119" t="e">
        <f>IF(AND('Mapa final'!#REF!="Baja",'Mapa final'!#REF!="Mayor"),CONCATENATE("R15C",'Mapa final'!#REF!),"")</f>
        <v>#REF!</v>
      </c>
      <c r="T153" s="120" t="e">
        <f>IF(AND('Mapa final'!#REF!="Baja",'Mapa final'!#REF!="Mayor"),CONCATENATE("R15C",'Mapa final'!#REF!),"")</f>
        <v>#REF!</v>
      </c>
      <c r="U153" s="121" t="e">
        <f>IF(AND('Mapa final'!#REF!="Baja",'Mapa final'!#REF!="Mayor"),CONCATENATE("R15C",'Mapa final'!#REF!),"")</f>
        <v>#REF!</v>
      </c>
      <c r="V153" s="87" t="e">
        <f>IF(AND('Mapa final'!#REF!="Baja",'Mapa final'!#REF!="Catastrófico"),CONCATENATE("R15C",'Mapa final'!#REF!),"")</f>
        <v>#REF!</v>
      </c>
      <c r="W153" s="113" t="e">
        <f>IF(AND('Mapa final'!#REF!="Baja",'Mapa final'!#REF!="Catastrófico"),CONCATENATE("R15C",'Mapa final'!#REF!),"")</f>
        <v>#REF!</v>
      </c>
      <c r="X153" s="88" t="e">
        <f>IF(AND('Mapa final'!#REF!="Baja",'Mapa final'!#REF!="Catastrófico"),CONCATENATE("R15C",'Mapa final'!#REF!),"")</f>
        <v>#REF!</v>
      </c>
      <c r="Y153" s="36"/>
      <c r="Z153" s="205"/>
      <c r="AA153" s="208"/>
      <c r="AB153" s="208"/>
      <c r="AC153" s="208"/>
      <c r="AD153" s="208"/>
      <c r="AE153" s="207"/>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row>
    <row r="154" spans="1:61" ht="15" customHeight="1" x14ac:dyDescent="0.35">
      <c r="A154" s="36"/>
      <c r="B154" s="193"/>
      <c r="C154" s="194"/>
      <c r="D154" s="195"/>
      <c r="E154" s="175"/>
      <c r="F154" s="176"/>
      <c r="G154" s="176"/>
      <c r="H154" s="176"/>
      <c r="I154" s="176"/>
      <c r="J154" s="100" t="e">
        <f>IF(AND('Mapa final'!#REF!="Baja",'Mapa final'!#REF!="Leve"),CONCATENATE("R16C",'Mapa final'!#REF!),"")</f>
        <v>#REF!</v>
      </c>
      <c r="K154" s="115" t="e">
        <f>IF(AND('Mapa final'!#REF!="Baja",'Mapa final'!#REF!="Leve"),CONCATENATE("R16C",'Mapa final'!#REF!),"")</f>
        <v>#REF!</v>
      </c>
      <c r="L154" s="101" t="e">
        <f>IF(AND('Mapa final'!#REF!="Baja",'Mapa final'!#REF!="Leve"),CONCATENATE("R16C",'Mapa final'!#REF!),"")</f>
        <v>#REF!</v>
      </c>
      <c r="M154" s="92" t="e">
        <f>IF(AND('Mapa final'!#REF!="Baja",'Mapa final'!#REF!="Menor"),CONCATENATE("R16C",'Mapa final'!#REF!),"")</f>
        <v>#REF!</v>
      </c>
      <c r="N154" s="114" t="e">
        <f>IF(AND('Mapa final'!#REF!="Baja",'Mapa final'!#REF!="Menor"),CONCATENATE("R16C",'Mapa final'!#REF!),"")</f>
        <v>#REF!</v>
      </c>
      <c r="O154" s="93" t="e">
        <f>IF(AND('Mapa final'!#REF!="Baja",'Mapa final'!#REF!="Menor"),CONCATENATE("R16C",'Mapa final'!#REF!),"")</f>
        <v>#REF!</v>
      </c>
      <c r="P154" s="92" t="e">
        <f>IF(AND('Mapa final'!#REF!="Baja",'Mapa final'!#REF!="Moderado"),CONCATENATE("R16C",'Mapa final'!#REF!),"")</f>
        <v>#REF!</v>
      </c>
      <c r="Q154" s="114" t="e">
        <f>IF(AND('Mapa final'!#REF!="Baja",'Mapa final'!#REF!="Moderado"),CONCATENATE("R16C",'Mapa final'!#REF!),"")</f>
        <v>#REF!</v>
      </c>
      <c r="R154" s="93" t="e">
        <f>IF(AND('Mapa final'!#REF!="Baja",'Mapa final'!#REF!="Moderado"),CONCATENATE("R16C",'Mapa final'!#REF!),"")</f>
        <v>#REF!</v>
      </c>
      <c r="S154" s="119" t="e">
        <f>IF(AND('Mapa final'!#REF!="Baja",'Mapa final'!#REF!="Mayor"),CONCATENATE("R16C",'Mapa final'!#REF!),"")</f>
        <v>#REF!</v>
      </c>
      <c r="T154" s="120" t="e">
        <f>IF(AND('Mapa final'!#REF!="Baja",'Mapa final'!#REF!="Mayor"),CONCATENATE("R16C",'Mapa final'!#REF!),"")</f>
        <v>#REF!</v>
      </c>
      <c r="U154" s="121" t="e">
        <f>IF(AND('Mapa final'!#REF!="Baja",'Mapa final'!#REF!="Mayor"),CONCATENATE("R16C",'Mapa final'!#REF!),"")</f>
        <v>#REF!</v>
      </c>
      <c r="V154" s="87" t="e">
        <f>IF(AND('Mapa final'!#REF!="Baja",'Mapa final'!#REF!="Catastrófico"),CONCATENATE("R16C",'Mapa final'!#REF!),"")</f>
        <v>#REF!</v>
      </c>
      <c r="W154" s="113" t="e">
        <f>IF(AND('Mapa final'!#REF!="Baja",'Mapa final'!#REF!="Catastrófico"),CONCATENATE("R16C",'Mapa final'!#REF!),"")</f>
        <v>#REF!</v>
      </c>
      <c r="X154" s="88" t="e">
        <f>IF(AND('Mapa final'!#REF!="Baja",'Mapa final'!#REF!="Catastrófico"),CONCATENATE("R16C",'Mapa final'!#REF!),"")</f>
        <v>#REF!</v>
      </c>
      <c r="Y154" s="36"/>
      <c r="Z154" s="205"/>
      <c r="AA154" s="208"/>
      <c r="AB154" s="208"/>
      <c r="AC154" s="208"/>
      <c r="AD154" s="208"/>
      <c r="AE154" s="207"/>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row>
    <row r="155" spans="1:61" ht="15" customHeight="1" x14ac:dyDescent="0.35">
      <c r="A155" s="36"/>
      <c r="B155" s="193"/>
      <c r="C155" s="194"/>
      <c r="D155" s="195"/>
      <c r="E155" s="175"/>
      <c r="F155" s="176"/>
      <c r="G155" s="176"/>
      <c r="H155" s="176"/>
      <c r="I155" s="176"/>
      <c r="J155" s="100" t="e">
        <f>IF(AND('Mapa final'!#REF!="Baja",'Mapa final'!#REF!="Leve"),CONCATENATE("R17C",'Mapa final'!#REF!),"")</f>
        <v>#REF!</v>
      </c>
      <c r="K155" s="115" t="e">
        <f>IF(AND('Mapa final'!#REF!="Baja",'Mapa final'!#REF!="Leve"),CONCATENATE("R17C",'Mapa final'!#REF!),"")</f>
        <v>#REF!</v>
      </c>
      <c r="L155" s="101" t="e">
        <f>IF(AND('Mapa final'!#REF!="Baja",'Mapa final'!#REF!="Leve"),CONCATENATE("R17C",'Mapa final'!#REF!),"")</f>
        <v>#REF!</v>
      </c>
      <c r="M155" s="92" t="e">
        <f>IF(AND('Mapa final'!#REF!="Baja",'Mapa final'!#REF!="Menor"),CONCATENATE("R17C",'Mapa final'!#REF!),"")</f>
        <v>#REF!</v>
      </c>
      <c r="N155" s="114" t="e">
        <f>IF(AND('Mapa final'!#REF!="Baja",'Mapa final'!#REF!="Menor"),CONCATENATE("R17C",'Mapa final'!#REF!),"")</f>
        <v>#REF!</v>
      </c>
      <c r="O155" s="93" t="e">
        <f>IF(AND('Mapa final'!#REF!="Baja",'Mapa final'!#REF!="Menor"),CONCATENATE("R17C",'Mapa final'!#REF!),"")</f>
        <v>#REF!</v>
      </c>
      <c r="P155" s="92" t="e">
        <f>IF(AND('Mapa final'!#REF!="Baja",'Mapa final'!#REF!="Moderado"),CONCATENATE("R17C",'Mapa final'!#REF!),"")</f>
        <v>#REF!</v>
      </c>
      <c r="Q155" s="114" t="e">
        <f>IF(AND('Mapa final'!#REF!="Baja",'Mapa final'!#REF!="Moderado"),CONCATENATE("R17C",'Mapa final'!#REF!),"")</f>
        <v>#REF!</v>
      </c>
      <c r="R155" s="93" t="e">
        <f>IF(AND('Mapa final'!#REF!="Baja",'Mapa final'!#REF!="Moderado"),CONCATENATE("R17C",'Mapa final'!#REF!),"")</f>
        <v>#REF!</v>
      </c>
      <c r="S155" s="119" t="e">
        <f>IF(AND('Mapa final'!#REF!="Baja",'Mapa final'!#REF!="Mayor"),CONCATENATE("R17C",'Mapa final'!#REF!),"")</f>
        <v>#REF!</v>
      </c>
      <c r="T155" s="120" t="e">
        <f>IF(AND('Mapa final'!#REF!="Baja",'Mapa final'!#REF!="Mayor"),CONCATENATE("R17C",'Mapa final'!#REF!),"")</f>
        <v>#REF!</v>
      </c>
      <c r="U155" s="121" t="e">
        <f>IF(AND('Mapa final'!#REF!="Baja",'Mapa final'!#REF!="Mayor"),CONCATENATE("R17C",'Mapa final'!#REF!),"")</f>
        <v>#REF!</v>
      </c>
      <c r="V155" s="87" t="e">
        <f>IF(AND('Mapa final'!#REF!="Baja",'Mapa final'!#REF!="Catastrófico"),CONCATENATE("R17C",'Mapa final'!#REF!),"")</f>
        <v>#REF!</v>
      </c>
      <c r="W155" s="113" t="e">
        <f>IF(AND('Mapa final'!#REF!="Baja",'Mapa final'!#REF!="Catastrófico"),CONCATENATE("R17C",'Mapa final'!#REF!),"")</f>
        <v>#REF!</v>
      </c>
      <c r="X155" s="88" t="e">
        <f>IF(AND('Mapa final'!#REF!="Baja",'Mapa final'!#REF!="Catastrófico"),CONCATENATE("R17C",'Mapa final'!#REF!),"")</f>
        <v>#REF!</v>
      </c>
      <c r="Y155" s="36"/>
      <c r="Z155" s="205"/>
      <c r="AA155" s="208"/>
      <c r="AB155" s="208"/>
      <c r="AC155" s="208"/>
      <c r="AD155" s="208"/>
      <c r="AE155" s="207"/>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row>
    <row r="156" spans="1:61" ht="15" customHeight="1" x14ac:dyDescent="0.35">
      <c r="A156" s="36"/>
      <c r="B156" s="193"/>
      <c r="C156" s="194"/>
      <c r="D156" s="195"/>
      <c r="E156" s="175"/>
      <c r="F156" s="176"/>
      <c r="G156" s="176"/>
      <c r="H156" s="176"/>
      <c r="I156" s="176"/>
      <c r="J156" s="100" t="e">
        <f>IF(AND('Mapa final'!#REF!="Baja",'Mapa final'!#REF!="Leve"),CONCATENATE("R18C",'Mapa final'!#REF!),"")</f>
        <v>#REF!</v>
      </c>
      <c r="K156" s="115" t="e">
        <f>IF(AND('Mapa final'!#REF!="Baja",'Mapa final'!#REF!="Leve"),CONCATENATE("R18C",'Mapa final'!#REF!),"")</f>
        <v>#REF!</v>
      </c>
      <c r="L156" s="101" t="e">
        <f>IF(AND('Mapa final'!#REF!="Baja",'Mapa final'!#REF!="Leve"),CONCATENATE("R18C",'Mapa final'!#REF!),"")</f>
        <v>#REF!</v>
      </c>
      <c r="M156" s="92" t="e">
        <f>IF(AND('Mapa final'!#REF!="Baja",'Mapa final'!#REF!="Menor"),CONCATENATE("R18C",'Mapa final'!#REF!),"")</f>
        <v>#REF!</v>
      </c>
      <c r="N156" s="114" t="e">
        <f>IF(AND('Mapa final'!#REF!="Baja",'Mapa final'!#REF!="Menor"),CONCATENATE("R18C",'Mapa final'!#REF!),"")</f>
        <v>#REF!</v>
      </c>
      <c r="O156" s="93" t="e">
        <f>IF(AND('Mapa final'!#REF!="Baja",'Mapa final'!#REF!="Menor"),CONCATENATE("R18C",'Mapa final'!#REF!),"")</f>
        <v>#REF!</v>
      </c>
      <c r="P156" s="92" t="e">
        <f>IF(AND('Mapa final'!#REF!="Baja",'Mapa final'!#REF!="Moderado"),CONCATENATE("R18C",'Mapa final'!#REF!),"")</f>
        <v>#REF!</v>
      </c>
      <c r="Q156" s="114" t="e">
        <f>IF(AND('Mapa final'!#REF!="Baja",'Mapa final'!#REF!="Moderado"),CONCATENATE("R18C",'Mapa final'!#REF!),"")</f>
        <v>#REF!</v>
      </c>
      <c r="R156" s="93" t="e">
        <f>IF(AND('Mapa final'!#REF!="Baja",'Mapa final'!#REF!="Moderado"),CONCATENATE("R18C",'Mapa final'!#REF!),"")</f>
        <v>#REF!</v>
      </c>
      <c r="S156" s="119" t="e">
        <f>IF(AND('Mapa final'!#REF!="Baja",'Mapa final'!#REF!="Mayor"),CONCATENATE("R18C",'Mapa final'!#REF!),"")</f>
        <v>#REF!</v>
      </c>
      <c r="T156" s="120" t="e">
        <f>IF(AND('Mapa final'!#REF!="Baja",'Mapa final'!#REF!="Mayor"),CONCATENATE("R18C",'Mapa final'!#REF!),"")</f>
        <v>#REF!</v>
      </c>
      <c r="U156" s="121" t="e">
        <f>IF(AND('Mapa final'!#REF!="Baja",'Mapa final'!#REF!="Mayor"),CONCATENATE("R18C",'Mapa final'!#REF!),"")</f>
        <v>#REF!</v>
      </c>
      <c r="V156" s="87" t="e">
        <f>IF(AND('Mapa final'!#REF!="Baja",'Mapa final'!#REF!="Catastrófico"),CONCATENATE("R18C",'Mapa final'!#REF!),"")</f>
        <v>#REF!</v>
      </c>
      <c r="W156" s="113" t="e">
        <f>IF(AND('Mapa final'!#REF!="Baja",'Mapa final'!#REF!="Catastrófico"),CONCATENATE("R18C",'Mapa final'!#REF!),"")</f>
        <v>#REF!</v>
      </c>
      <c r="X156" s="88" t="e">
        <f>IF(AND('Mapa final'!#REF!="Baja",'Mapa final'!#REF!="Catastrófico"),CONCATENATE("R18C",'Mapa final'!#REF!),"")</f>
        <v>#REF!</v>
      </c>
      <c r="Y156" s="36"/>
      <c r="Z156" s="205"/>
      <c r="AA156" s="208"/>
      <c r="AB156" s="208"/>
      <c r="AC156" s="208"/>
      <c r="AD156" s="208"/>
      <c r="AE156" s="207"/>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row>
    <row r="157" spans="1:61" ht="15" customHeight="1" x14ac:dyDescent="0.35">
      <c r="A157" s="36"/>
      <c r="B157" s="193"/>
      <c r="C157" s="194"/>
      <c r="D157" s="195"/>
      <c r="E157" s="175"/>
      <c r="F157" s="176"/>
      <c r="G157" s="176"/>
      <c r="H157" s="176"/>
      <c r="I157" s="176"/>
      <c r="J157" s="100" t="e">
        <f>IF(AND('Mapa final'!#REF!="Baja",'Mapa final'!#REF!="Leve"),CONCATENATE("R19C",'Mapa final'!#REF!),"")</f>
        <v>#REF!</v>
      </c>
      <c r="K157" s="115" t="e">
        <f>IF(AND('Mapa final'!#REF!="Baja",'Mapa final'!#REF!="Leve"),CONCATENATE("R19C",'Mapa final'!#REF!),"")</f>
        <v>#REF!</v>
      </c>
      <c r="L157" s="101" t="e">
        <f>IF(AND('Mapa final'!#REF!="Baja",'Mapa final'!#REF!="Leve"),CONCATENATE("R19C",'Mapa final'!#REF!),"")</f>
        <v>#REF!</v>
      </c>
      <c r="M157" s="92" t="e">
        <f>IF(AND('Mapa final'!#REF!="Baja",'Mapa final'!#REF!="Menor"),CONCATENATE("R19C",'Mapa final'!#REF!),"")</f>
        <v>#REF!</v>
      </c>
      <c r="N157" s="114" t="e">
        <f>IF(AND('Mapa final'!#REF!="Baja",'Mapa final'!#REF!="Menor"),CONCATENATE("R19C",'Mapa final'!#REF!),"")</f>
        <v>#REF!</v>
      </c>
      <c r="O157" s="93" t="e">
        <f>IF(AND('Mapa final'!#REF!="Baja",'Mapa final'!#REF!="Menor"),CONCATENATE("R19C",'Mapa final'!#REF!),"")</f>
        <v>#REF!</v>
      </c>
      <c r="P157" s="92" t="e">
        <f>IF(AND('Mapa final'!#REF!="Baja",'Mapa final'!#REF!="Moderado"),CONCATENATE("R19C",'Mapa final'!#REF!),"")</f>
        <v>#REF!</v>
      </c>
      <c r="Q157" s="114" t="e">
        <f>IF(AND('Mapa final'!#REF!="Baja",'Mapa final'!#REF!="Moderado"),CONCATENATE("R19C",'Mapa final'!#REF!),"")</f>
        <v>#REF!</v>
      </c>
      <c r="R157" s="93" t="e">
        <f>IF(AND('Mapa final'!#REF!="Baja",'Mapa final'!#REF!="Moderado"),CONCATENATE("R19C",'Mapa final'!#REF!),"")</f>
        <v>#REF!</v>
      </c>
      <c r="S157" s="119" t="e">
        <f>IF(AND('Mapa final'!#REF!="Baja",'Mapa final'!#REF!="Mayor"),CONCATENATE("R19C",'Mapa final'!#REF!),"")</f>
        <v>#REF!</v>
      </c>
      <c r="T157" s="120" t="e">
        <f>IF(AND('Mapa final'!#REF!="Baja",'Mapa final'!#REF!="Mayor"),CONCATENATE("R19C",'Mapa final'!#REF!),"")</f>
        <v>#REF!</v>
      </c>
      <c r="U157" s="121" t="e">
        <f>IF(AND('Mapa final'!#REF!="Baja",'Mapa final'!#REF!="Mayor"),CONCATENATE("R19C",'Mapa final'!#REF!),"")</f>
        <v>#REF!</v>
      </c>
      <c r="V157" s="87" t="e">
        <f>IF(AND('Mapa final'!#REF!="Baja",'Mapa final'!#REF!="Catastrófico"),CONCATENATE("R19C",'Mapa final'!#REF!),"")</f>
        <v>#REF!</v>
      </c>
      <c r="W157" s="113" t="e">
        <f>IF(AND('Mapa final'!#REF!="Baja",'Mapa final'!#REF!="Catastrófico"),CONCATENATE("R19C",'Mapa final'!#REF!),"")</f>
        <v>#REF!</v>
      </c>
      <c r="X157" s="88" t="e">
        <f>IF(AND('Mapa final'!#REF!="Baja",'Mapa final'!#REF!="Catastrófico"),CONCATENATE("R19C",'Mapa final'!#REF!),"")</f>
        <v>#REF!</v>
      </c>
      <c r="Y157" s="36"/>
      <c r="Z157" s="205"/>
      <c r="AA157" s="208"/>
      <c r="AB157" s="208"/>
      <c r="AC157" s="208"/>
      <c r="AD157" s="208"/>
      <c r="AE157" s="207"/>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row>
    <row r="158" spans="1:61" ht="15" customHeight="1" x14ac:dyDescent="0.35">
      <c r="A158" s="36"/>
      <c r="B158" s="193"/>
      <c r="C158" s="194"/>
      <c r="D158" s="195"/>
      <c r="E158" s="175"/>
      <c r="F158" s="176"/>
      <c r="G158" s="176"/>
      <c r="H158" s="176"/>
      <c r="I158" s="176"/>
      <c r="J158" s="100" t="e">
        <f>IF(AND('Mapa final'!#REF!="Baja",'Mapa final'!#REF!="Leve"),CONCATENATE("R20",'Mapa final'!#REF!),"")</f>
        <v>#REF!</v>
      </c>
      <c r="K158" s="115" t="e">
        <f>IF(AND('Mapa final'!#REF!="Baja",'Mapa final'!#REF!="Leve"),CONCATENATE("R20C",'Mapa final'!#REF!),"")</f>
        <v>#REF!</v>
      </c>
      <c r="L158" s="101" t="e">
        <f>IF(AND('Mapa final'!#REF!="Baja",'Mapa final'!#REF!="Leve"),CONCATENATE("R20C",'Mapa final'!#REF!),"")</f>
        <v>#REF!</v>
      </c>
      <c r="M158" s="92" t="e">
        <f>IF(AND('Mapa final'!#REF!="Baja",'Mapa final'!#REF!="Menor"),CONCATENATE("R20",'Mapa final'!#REF!),"")</f>
        <v>#REF!</v>
      </c>
      <c r="N158" s="114" t="e">
        <f>IF(AND('Mapa final'!#REF!="Baja",'Mapa final'!#REF!="Menor"),CONCATENATE("R20C",'Mapa final'!#REF!),"")</f>
        <v>#REF!</v>
      </c>
      <c r="O158" s="93" t="e">
        <f>IF(AND('Mapa final'!#REF!="Baja",'Mapa final'!#REF!="Menor"),CONCATENATE("R20C",'Mapa final'!#REF!),"")</f>
        <v>#REF!</v>
      </c>
      <c r="P158" s="92" t="e">
        <f>IF(AND('Mapa final'!#REF!="Baja",'Mapa final'!#REF!="Moderado"),CONCATENATE("R20",'Mapa final'!#REF!),"")</f>
        <v>#REF!</v>
      </c>
      <c r="Q158" s="114" t="e">
        <f>IF(AND('Mapa final'!#REF!="Baja",'Mapa final'!#REF!="Moderado"),CONCATENATE("R20C",'Mapa final'!#REF!),"")</f>
        <v>#REF!</v>
      </c>
      <c r="R158" s="93" t="e">
        <f>IF(AND('Mapa final'!#REF!="Baja",'Mapa final'!#REF!="Moderado"),CONCATENATE("R20C",'Mapa final'!#REF!),"")</f>
        <v>#REF!</v>
      </c>
      <c r="S158" s="119" t="e">
        <f>IF(AND('Mapa final'!#REF!="Baja",'Mapa final'!#REF!="Mayor"),CONCATENATE("R20",'Mapa final'!#REF!),"")</f>
        <v>#REF!</v>
      </c>
      <c r="T158" s="120" t="e">
        <f>IF(AND('Mapa final'!#REF!="Baja",'Mapa final'!#REF!="Mayor"),CONCATENATE("R20C",'Mapa final'!#REF!),"")</f>
        <v>#REF!</v>
      </c>
      <c r="U158" s="121" t="e">
        <f>IF(AND('Mapa final'!#REF!="Baja",'Mapa final'!#REF!="Mayor"),CONCATENATE("R20C",'Mapa final'!#REF!),"")</f>
        <v>#REF!</v>
      </c>
      <c r="V158" s="87" t="e">
        <f>IF(AND('Mapa final'!#REF!="Baja",'Mapa final'!#REF!="Catastrófico"),CONCATENATE("R20",'Mapa final'!#REF!),"")</f>
        <v>#REF!</v>
      </c>
      <c r="W158" s="113" t="e">
        <f>IF(AND('Mapa final'!#REF!="Baja",'Mapa final'!#REF!="Catastrófico"),CONCATENATE("R20C",'Mapa final'!#REF!),"")</f>
        <v>#REF!</v>
      </c>
      <c r="X158" s="88" t="e">
        <f>IF(AND('Mapa final'!#REF!="Baja",'Mapa final'!#REF!="Catastrófico"),CONCATENATE("R20C",'Mapa final'!#REF!),"")</f>
        <v>#REF!</v>
      </c>
      <c r="Y158" s="36"/>
      <c r="Z158" s="205"/>
      <c r="AA158" s="208"/>
      <c r="AB158" s="208"/>
      <c r="AC158" s="208"/>
      <c r="AD158" s="208"/>
      <c r="AE158" s="207"/>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row>
    <row r="159" spans="1:61" ht="15" customHeight="1" x14ac:dyDescent="0.35">
      <c r="A159" s="36"/>
      <c r="B159" s="193"/>
      <c r="C159" s="194"/>
      <c r="D159" s="195"/>
      <c r="E159" s="175"/>
      <c r="F159" s="176"/>
      <c r="G159" s="176"/>
      <c r="H159" s="176"/>
      <c r="I159" s="176"/>
      <c r="J159" s="100" t="e">
        <f>IF(AND('Mapa final'!#REF!="Baja",'Mapa final'!#REF!="Leve"),CONCATENATE("R21C",'Mapa final'!#REF!),"")</f>
        <v>#REF!</v>
      </c>
      <c r="K159" s="115" t="e">
        <f>IF(AND('Mapa final'!#REF!="Baja",'Mapa final'!#REF!="Leve"),CONCATENATE("R21C",'Mapa final'!#REF!),"")</f>
        <v>#REF!</v>
      </c>
      <c r="L159" s="101" t="e">
        <f>IF(AND('Mapa final'!#REF!="Baja",'Mapa final'!#REF!="Leve"),CONCATENATE("R21C",'Mapa final'!#REF!),"")</f>
        <v>#REF!</v>
      </c>
      <c r="M159" s="92" t="e">
        <f>IF(AND('Mapa final'!#REF!="Baja",'Mapa final'!#REF!="Menor"),CONCATENATE("R21C",'Mapa final'!#REF!),"")</f>
        <v>#REF!</v>
      </c>
      <c r="N159" s="114" t="e">
        <f>IF(AND('Mapa final'!#REF!="Baja",'Mapa final'!#REF!="Menor"),CONCATENATE("R21C",'Mapa final'!#REF!),"")</f>
        <v>#REF!</v>
      </c>
      <c r="O159" s="93" t="e">
        <f>IF(AND('Mapa final'!#REF!="Baja",'Mapa final'!#REF!="Menor"),CONCATENATE("R21C",'Mapa final'!#REF!),"")</f>
        <v>#REF!</v>
      </c>
      <c r="P159" s="92" t="e">
        <f>IF(AND('Mapa final'!#REF!="Baja",'Mapa final'!#REF!="Moderado"),CONCATENATE("R21C",'Mapa final'!#REF!),"")</f>
        <v>#REF!</v>
      </c>
      <c r="Q159" s="114" t="e">
        <f>IF(AND('Mapa final'!#REF!="Baja",'Mapa final'!#REF!="Moderado"),CONCATENATE("R21C",'Mapa final'!#REF!),"")</f>
        <v>#REF!</v>
      </c>
      <c r="R159" s="93" t="e">
        <f>IF(AND('Mapa final'!#REF!="Baja",'Mapa final'!#REF!="Moderado"),CONCATENATE("R21C",'Mapa final'!#REF!),"")</f>
        <v>#REF!</v>
      </c>
      <c r="S159" s="119" t="e">
        <f>IF(AND('Mapa final'!#REF!="Baja",'Mapa final'!#REF!="Mayor"),CONCATENATE("R21C",'Mapa final'!#REF!),"")</f>
        <v>#REF!</v>
      </c>
      <c r="T159" s="120" t="e">
        <f>IF(AND('Mapa final'!#REF!="Baja",'Mapa final'!#REF!="Mayor"),CONCATENATE("R21C",'Mapa final'!#REF!),"")</f>
        <v>#REF!</v>
      </c>
      <c r="U159" s="121" t="e">
        <f>IF(AND('Mapa final'!#REF!="Baja",'Mapa final'!#REF!="Mayor"),CONCATENATE("R21C",'Mapa final'!#REF!),"")</f>
        <v>#REF!</v>
      </c>
      <c r="V159" s="87" t="e">
        <f>IF(AND('Mapa final'!#REF!="Baja",'Mapa final'!#REF!="Catastrófico"),CONCATENATE("R21C",'Mapa final'!#REF!),"")</f>
        <v>#REF!</v>
      </c>
      <c r="W159" s="113" t="e">
        <f>IF(AND('Mapa final'!#REF!="Baja",'Mapa final'!#REF!="Catastrófico"),CONCATENATE("R21C",'Mapa final'!#REF!),"")</f>
        <v>#REF!</v>
      </c>
      <c r="X159" s="88" t="e">
        <f>IF(AND('Mapa final'!#REF!="Baja",'Mapa final'!#REF!="Catastrófico"),CONCATENATE("R21C",'Mapa final'!#REF!),"")</f>
        <v>#REF!</v>
      </c>
      <c r="Y159" s="36"/>
      <c r="Z159" s="205"/>
      <c r="AA159" s="208"/>
      <c r="AB159" s="208"/>
      <c r="AC159" s="208"/>
      <c r="AD159" s="208"/>
      <c r="AE159" s="207"/>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row>
    <row r="160" spans="1:61" ht="15" customHeight="1" x14ac:dyDescent="0.35">
      <c r="A160" s="36"/>
      <c r="B160" s="193"/>
      <c r="C160" s="194"/>
      <c r="D160" s="195"/>
      <c r="E160" s="175"/>
      <c r="F160" s="176"/>
      <c r="G160" s="176"/>
      <c r="H160" s="176"/>
      <c r="I160" s="176"/>
      <c r="J160" s="100" t="e">
        <f>IF(AND('Mapa final'!#REF!="Baja",'Mapa final'!#REF!="Leve"),CONCATENATE("R22C",'Mapa final'!#REF!),"")</f>
        <v>#REF!</v>
      </c>
      <c r="K160" s="115" t="e">
        <f>IF(AND('Mapa final'!#REF!="Baja",'Mapa final'!#REF!="Leve"),CONCATENATE("R22C",'Mapa final'!#REF!),"")</f>
        <v>#REF!</v>
      </c>
      <c r="L160" s="101" t="e">
        <f>IF(AND('Mapa final'!#REF!="Baja",'Mapa final'!#REF!="Leve"),CONCATENATE("R2C",'Mapa final'!#REF!),"")</f>
        <v>#REF!</v>
      </c>
      <c r="M160" s="92" t="e">
        <f>IF(AND('Mapa final'!#REF!="Baja",'Mapa final'!#REF!="Menor"),CONCATENATE("R22C",'Mapa final'!#REF!),"")</f>
        <v>#REF!</v>
      </c>
      <c r="N160" s="114" t="e">
        <f>IF(AND('Mapa final'!#REF!="Baja",'Mapa final'!#REF!="Menor"),CONCATENATE("R22C",'Mapa final'!#REF!),"")</f>
        <v>#REF!</v>
      </c>
      <c r="O160" s="93" t="e">
        <f>IF(AND('Mapa final'!#REF!="Baja",'Mapa final'!#REF!="Menor"),CONCATENATE("R2C",'Mapa final'!#REF!),"")</f>
        <v>#REF!</v>
      </c>
      <c r="P160" s="92" t="e">
        <f>IF(AND('Mapa final'!#REF!="Baja",'Mapa final'!#REF!="Moderado"),CONCATENATE("R22C",'Mapa final'!#REF!),"")</f>
        <v>#REF!</v>
      </c>
      <c r="Q160" s="114" t="e">
        <f>IF(AND('Mapa final'!#REF!="Baja",'Mapa final'!#REF!="Moderado"),CONCATENATE("R22C",'Mapa final'!#REF!),"")</f>
        <v>#REF!</v>
      </c>
      <c r="R160" s="93" t="e">
        <f>IF(AND('Mapa final'!#REF!="Baja",'Mapa final'!#REF!="Moderado"),CONCATENATE("R2C",'Mapa final'!#REF!),"")</f>
        <v>#REF!</v>
      </c>
      <c r="S160" s="119" t="e">
        <f>IF(AND('Mapa final'!#REF!="Baja",'Mapa final'!#REF!="Mayor"),CONCATENATE("R22C",'Mapa final'!#REF!),"")</f>
        <v>#REF!</v>
      </c>
      <c r="T160" s="120" t="e">
        <f>IF(AND('Mapa final'!#REF!="Baja",'Mapa final'!#REF!="Mayor"),CONCATENATE("R22C",'Mapa final'!#REF!),"")</f>
        <v>#REF!</v>
      </c>
      <c r="U160" s="121" t="e">
        <f>IF(AND('Mapa final'!#REF!="Baja",'Mapa final'!#REF!="Mayor"),CONCATENATE("R2C",'Mapa final'!#REF!),"")</f>
        <v>#REF!</v>
      </c>
      <c r="V160" s="87" t="e">
        <f>IF(AND('Mapa final'!#REF!="Baja",'Mapa final'!#REF!="Catastrófico"),CONCATENATE("R22C",'Mapa final'!#REF!),"")</f>
        <v>#REF!</v>
      </c>
      <c r="W160" s="113" t="e">
        <f>IF(AND('Mapa final'!#REF!="Baja",'Mapa final'!#REF!="Catastrófico"),CONCATENATE("R22C",'Mapa final'!#REF!),"")</f>
        <v>#REF!</v>
      </c>
      <c r="X160" s="88" t="e">
        <f>IF(AND('Mapa final'!#REF!="Baja",'Mapa final'!#REF!="Catastrófico"),CONCATENATE("R2C",'Mapa final'!#REF!),"")</f>
        <v>#REF!</v>
      </c>
      <c r="Y160" s="36"/>
      <c r="Z160" s="205"/>
      <c r="AA160" s="208"/>
      <c r="AB160" s="208"/>
      <c r="AC160" s="208"/>
      <c r="AD160" s="208"/>
      <c r="AE160" s="207"/>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row>
    <row r="161" spans="1:61" ht="15" customHeight="1" x14ac:dyDescent="0.35">
      <c r="A161" s="36"/>
      <c r="B161" s="193"/>
      <c r="C161" s="194"/>
      <c r="D161" s="195"/>
      <c r="E161" s="175"/>
      <c r="F161" s="176"/>
      <c r="G161" s="176"/>
      <c r="H161" s="176"/>
      <c r="I161" s="176"/>
      <c r="J161" s="100" t="e">
        <f>IF(AND('Mapa final'!#REF!="Baja",'Mapa final'!#REF!="Leve"),CONCATENATE("R23C",'Mapa final'!#REF!),"")</f>
        <v>#REF!</v>
      </c>
      <c r="K161" s="115" t="e">
        <f>IF(AND('Mapa final'!#REF!="Baja",'Mapa final'!#REF!="Leve"),CONCATENATE("R23C",'Mapa final'!#REF!),"")</f>
        <v>#REF!</v>
      </c>
      <c r="L161" s="101" t="e">
        <f>IF(AND('Mapa final'!#REF!="Baja",'Mapa final'!#REF!="Leve"),CONCATENATE("R23C",'Mapa final'!#REF!),"")</f>
        <v>#REF!</v>
      </c>
      <c r="M161" s="92" t="e">
        <f>IF(AND('Mapa final'!#REF!="Baja",'Mapa final'!#REF!="Menor"),CONCATENATE("R23C",'Mapa final'!#REF!),"")</f>
        <v>#REF!</v>
      </c>
      <c r="N161" s="114" t="e">
        <f>IF(AND('Mapa final'!#REF!="Baja",'Mapa final'!#REF!="Menor"),CONCATENATE("R23C",'Mapa final'!#REF!),"")</f>
        <v>#REF!</v>
      </c>
      <c r="O161" s="93" t="e">
        <f>IF(AND('Mapa final'!#REF!="Baja",'Mapa final'!#REF!="Menor"),CONCATENATE("R23C",'Mapa final'!#REF!),"")</f>
        <v>#REF!</v>
      </c>
      <c r="P161" s="92" t="e">
        <f>IF(AND('Mapa final'!#REF!="Baja",'Mapa final'!#REF!="Moderado"),CONCATENATE("R23C",'Mapa final'!#REF!),"")</f>
        <v>#REF!</v>
      </c>
      <c r="Q161" s="114" t="e">
        <f>IF(AND('Mapa final'!#REF!="Baja",'Mapa final'!#REF!="Moderado"),CONCATENATE("R23C",'Mapa final'!#REF!),"")</f>
        <v>#REF!</v>
      </c>
      <c r="R161" s="93" t="e">
        <f>IF(AND('Mapa final'!#REF!="Baja",'Mapa final'!#REF!="Moderado"),CONCATENATE("R23C",'Mapa final'!#REF!),"")</f>
        <v>#REF!</v>
      </c>
      <c r="S161" s="119" t="e">
        <f>IF(AND('Mapa final'!#REF!="Baja",'Mapa final'!#REF!="Mayor"),CONCATENATE("R23C",'Mapa final'!#REF!),"")</f>
        <v>#REF!</v>
      </c>
      <c r="T161" s="120" t="e">
        <f>IF(AND('Mapa final'!#REF!="Baja",'Mapa final'!#REF!="Mayor"),CONCATENATE("R23C",'Mapa final'!#REF!),"")</f>
        <v>#REF!</v>
      </c>
      <c r="U161" s="121" t="e">
        <f>IF(AND('Mapa final'!#REF!="Baja",'Mapa final'!#REF!="Mayor"),CONCATENATE("R23C",'Mapa final'!#REF!),"")</f>
        <v>#REF!</v>
      </c>
      <c r="V161" s="87" t="e">
        <f>IF(AND('Mapa final'!#REF!="Baja",'Mapa final'!#REF!="Catastrófico"),CONCATENATE("R23C",'Mapa final'!#REF!),"")</f>
        <v>#REF!</v>
      </c>
      <c r="W161" s="113" t="e">
        <f>IF(AND('Mapa final'!#REF!="Baja",'Mapa final'!#REF!="Catastrófico"),CONCATENATE("R23C",'Mapa final'!#REF!),"")</f>
        <v>#REF!</v>
      </c>
      <c r="X161" s="88" t="e">
        <f>IF(AND('Mapa final'!#REF!="Baja",'Mapa final'!#REF!="Catastrófico"),CONCATENATE("R23C",'Mapa final'!#REF!),"")</f>
        <v>#REF!</v>
      </c>
      <c r="Y161" s="36"/>
      <c r="Z161" s="205"/>
      <c r="AA161" s="208"/>
      <c r="AB161" s="208"/>
      <c r="AC161" s="208"/>
      <c r="AD161" s="208"/>
      <c r="AE161" s="207"/>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row>
    <row r="162" spans="1:61" ht="15" customHeight="1" x14ac:dyDescent="0.35">
      <c r="A162" s="36"/>
      <c r="B162" s="193"/>
      <c r="C162" s="194"/>
      <c r="D162" s="195"/>
      <c r="E162" s="175"/>
      <c r="F162" s="176"/>
      <c r="G162" s="176"/>
      <c r="H162" s="176"/>
      <c r="I162" s="176"/>
      <c r="J162" s="100" t="e">
        <f>IF(AND('Mapa final'!#REF!="Baja",'Mapa final'!#REF!="Leve"),CONCATENATE("R24C",'Mapa final'!#REF!),"")</f>
        <v>#REF!</v>
      </c>
      <c r="K162" s="115" t="e">
        <f>IF(AND('Mapa final'!#REF!="Baja",'Mapa final'!#REF!="Leve"),CONCATENATE("R24C",'Mapa final'!#REF!),"")</f>
        <v>#REF!</v>
      </c>
      <c r="L162" s="101" t="e">
        <f>IF(AND('Mapa final'!#REF!="Baja",'Mapa final'!#REF!="Leve"),CONCATENATE("R24C",'Mapa final'!#REF!),"")</f>
        <v>#REF!</v>
      </c>
      <c r="M162" s="92" t="e">
        <f>IF(AND('Mapa final'!#REF!="Baja",'Mapa final'!#REF!="Menor"),CONCATENATE("R24C",'Mapa final'!#REF!),"")</f>
        <v>#REF!</v>
      </c>
      <c r="N162" s="114" t="e">
        <f>IF(AND('Mapa final'!#REF!="Baja",'Mapa final'!#REF!="Menor"),CONCATENATE("R24C",'Mapa final'!#REF!),"")</f>
        <v>#REF!</v>
      </c>
      <c r="O162" s="93" t="e">
        <f>IF(AND('Mapa final'!#REF!="Baja",'Mapa final'!#REF!="Menor"),CONCATENATE("R24C",'Mapa final'!#REF!),"")</f>
        <v>#REF!</v>
      </c>
      <c r="P162" s="92" t="e">
        <f>IF(AND('Mapa final'!#REF!="Baja",'Mapa final'!#REF!="Moderado"),CONCATENATE("R24C",'Mapa final'!#REF!),"")</f>
        <v>#REF!</v>
      </c>
      <c r="Q162" s="114" t="e">
        <f>IF(AND('Mapa final'!#REF!="Baja",'Mapa final'!#REF!="Moderado"),CONCATENATE("R24C",'Mapa final'!#REF!),"")</f>
        <v>#REF!</v>
      </c>
      <c r="R162" s="93" t="e">
        <f>IF(AND('Mapa final'!#REF!="Baja",'Mapa final'!#REF!="Moderado"),CONCATENATE("R24C",'Mapa final'!#REF!),"")</f>
        <v>#REF!</v>
      </c>
      <c r="S162" s="119" t="e">
        <f>IF(AND('Mapa final'!#REF!="Baja",'Mapa final'!#REF!="Mayor"),CONCATENATE("R24C",'Mapa final'!#REF!),"")</f>
        <v>#REF!</v>
      </c>
      <c r="T162" s="120" t="e">
        <f>IF(AND('Mapa final'!#REF!="Baja",'Mapa final'!#REF!="Mayor"),CONCATENATE("R24C",'Mapa final'!#REF!),"")</f>
        <v>#REF!</v>
      </c>
      <c r="U162" s="121" t="e">
        <f>IF(AND('Mapa final'!#REF!="Baja",'Mapa final'!#REF!="Mayor"),CONCATENATE("R24C",'Mapa final'!#REF!),"")</f>
        <v>#REF!</v>
      </c>
      <c r="V162" s="87" t="e">
        <f>IF(AND('Mapa final'!#REF!="Baja",'Mapa final'!#REF!="Catastrófico"),CONCATENATE("R24C",'Mapa final'!#REF!),"")</f>
        <v>#REF!</v>
      </c>
      <c r="W162" s="113" t="e">
        <f>IF(AND('Mapa final'!#REF!="Baja",'Mapa final'!#REF!="Catastrófico"),CONCATENATE("R24C",'Mapa final'!#REF!),"")</f>
        <v>#REF!</v>
      </c>
      <c r="X162" s="88" t="e">
        <f>IF(AND('Mapa final'!#REF!="Baja",'Mapa final'!#REF!="Catastrófico"),CONCATENATE("R24C",'Mapa final'!#REF!),"")</f>
        <v>#REF!</v>
      </c>
      <c r="Y162" s="36"/>
      <c r="Z162" s="205"/>
      <c r="AA162" s="208"/>
      <c r="AB162" s="208"/>
      <c r="AC162" s="208"/>
      <c r="AD162" s="208"/>
      <c r="AE162" s="207"/>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row>
    <row r="163" spans="1:61" ht="15" customHeight="1" x14ac:dyDescent="0.35">
      <c r="A163" s="36"/>
      <c r="B163" s="193"/>
      <c r="C163" s="194"/>
      <c r="D163" s="195"/>
      <c r="E163" s="175"/>
      <c r="F163" s="176"/>
      <c r="G163" s="176"/>
      <c r="H163" s="176"/>
      <c r="I163" s="176"/>
      <c r="J163" s="100" t="e">
        <f>IF(AND('Mapa final'!#REF!="Baja",'Mapa final'!#REF!="Leve"),CONCATENATE("R25C",'Mapa final'!#REF!),"")</f>
        <v>#REF!</v>
      </c>
      <c r="K163" s="115" t="e">
        <f>IF(AND('Mapa final'!#REF!="Baja",'Mapa final'!#REF!="Leve"),CONCATENATE("R25C",'Mapa final'!#REF!),"")</f>
        <v>#REF!</v>
      </c>
      <c r="L163" s="101" t="e">
        <f>IF(AND('Mapa final'!#REF!="Baja",'Mapa final'!#REF!="Leve"),CONCATENATE("R25C",'Mapa final'!#REF!),"")</f>
        <v>#REF!</v>
      </c>
      <c r="M163" s="92" t="e">
        <f>IF(AND('Mapa final'!#REF!="Baja",'Mapa final'!#REF!="Menor"),CONCATENATE("R25C",'Mapa final'!#REF!),"")</f>
        <v>#REF!</v>
      </c>
      <c r="N163" s="114" t="e">
        <f>IF(AND('Mapa final'!#REF!="Baja",'Mapa final'!#REF!="Menor"),CONCATENATE("R25C",'Mapa final'!#REF!),"")</f>
        <v>#REF!</v>
      </c>
      <c r="O163" s="93" t="e">
        <f>IF(AND('Mapa final'!#REF!="Baja",'Mapa final'!#REF!="Menor"),CONCATENATE("R25C",'Mapa final'!#REF!),"")</f>
        <v>#REF!</v>
      </c>
      <c r="P163" s="92" t="e">
        <f>IF(AND('Mapa final'!#REF!="Baja",'Mapa final'!#REF!="Moderado"),CONCATENATE("R25C",'Mapa final'!#REF!),"")</f>
        <v>#REF!</v>
      </c>
      <c r="Q163" s="114" t="e">
        <f>IF(AND('Mapa final'!#REF!="Baja",'Mapa final'!#REF!="Moderado"),CONCATENATE("R25C",'Mapa final'!#REF!),"")</f>
        <v>#REF!</v>
      </c>
      <c r="R163" s="93" t="e">
        <f>IF(AND('Mapa final'!#REF!="Baja",'Mapa final'!#REF!="Moderado"),CONCATENATE("R25C",'Mapa final'!#REF!),"")</f>
        <v>#REF!</v>
      </c>
      <c r="S163" s="119" t="e">
        <f>IF(AND('Mapa final'!#REF!="Baja",'Mapa final'!#REF!="Mayor"),CONCATENATE("R25C",'Mapa final'!#REF!),"")</f>
        <v>#REF!</v>
      </c>
      <c r="T163" s="120" t="e">
        <f>IF(AND('Mapa final'!#REF!="Baja",'Mapa final'!#REF!="Mayor"),CONCATENATE("R25C",'Mapa final'!#REF!),"")</f>
        <v>#REF!</v>
      </c>
      <c r="U163" s="121" t="e">
        <f>IF(AND('Mapa final'!#REF!="Baja",'Mapa final'!#REF!="Mayor"),CONCATENATE("R25C",'Mapa final'!#REF!),"")</f>
        <v>#REF!</v>
      </c>
      <c r="V163" s="87" t="e">
        <f>IF(AND('Mapa final'!#REF!="Baja",'Mapa final'!#REF!="Catastrófico"),CONCATENATE("R25C",'Mapa final'!#REF!),"")</f>
        <v>#REF!</v>
      </c>
      <c r="W163" s="113" t="e">
        <f>IF(AND('Mapa final'!#REF!="Baja",'Mapa final'!#REF!="Catastrófico"),CONCATENATE("R25C",'Mapa final'!#REF!),"")</f>
        <v>#REF!</v>
      </c>
      <c r="X163" s="88" t="e">
        <f>IF(AND('Mapa final'!#REF!="Baja",'Mapa final'!#REF!="Catastrófico"),CONCATENATE("R25C",'Mapa final'!#REF!),"")</f>
        <v>#REF!</v>
      </c>
      <c r="Y163" s="36"/>
      <c r="Z163" s="205"/>
      <c r="AA163" s="208"/>
      <c r="AB163" s="208"/>
      <c r="AC163" s="208"/>
      <c r="AD163" s="208"/>
      <c r="AE163" s="207"/>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row>
    <row r="164" spans="1:61" ht="15" customHeight="1" x14ac:dyDescent="0.35">
      <c r="A164" s="36"/>
      <c r="B164" s="193"/>
      <c r="C164" s="194"/>
      <c r="D164" s="195"/>
      <c r="E164" s="175"/>
      <c r="F164" s="176"/>
      <c r="G164" s="176"/>
      <c r="H164" s="176"/>
      <c r="I164" s="176"/>
      <c r="J164" s="100" t="e">
        <f>IF(AND('Mapa final'!#REF!="Baja",'Mapa final'!#REF!="Leve"),CONCATENATE("R26C",'Mapa final'!#REF!),"")</f>
        <v>#REF!</v>
      </c>
      <c r="K164" s="115" t="e">
        <f>IF(AND('Mapa final'!#REF!="Baja",'Mapa final'!#REF!="Leve"),CONCATENATE("R26C",'Mapa final'!#REF!),"")</f>
        <v>#REF!</v>
      </c>
      <c r="L164" s="101" t="e">
        <f>IF(AND('Mapa final'!#REF!="Baja",'Mapa final'!#REF!="Leve"),CONCATENATE("R26C",'Mapa final'!#REF!),"")</f>
        <v>#REF!</v>
      </c>
      <c r="M164" s="92" t="e">
        <f>IF(AND('Mapa final'!#REF!="Baja",'Mapa final'!#REF!="Menor"),CONCATENATE("R26C",'Mapa final'!#REF!),"")</f>
        <v>#REF!</v>
      </c>
      <c r="N164" s="114" t="e">
        <f>IF(AND('Mapa final'!#REF!="Baja",'Mapa final'!#REF!="Menor"),CONCATENATE("R26C",'Mapa final'!#REF!),"")</f>
        <v>#REF!</v>
      </c>
      <c r="O164" s="93" t="e">
        <f>IF(AND('Mapa final'!#REF!="Baja",'Mapa final'!#REF!="Menor"),CONCATENATE("R26C",'Mapa final'!#REF!),"")</f>
        <v>#REF!</v>
      </c>
      <c r="P164" s="92" t="e">
        <f>IF(AND('Mapa final'!#REF!="Baja",'Mapa final'!#REF!="Moderado"),CONCATENATE("R26C",'Mapa final'!#REF!),"")</f>
        <v>#REF!</v>
      </c>
      <c r="Q164" s="114" t="e">
        <f>IF(AND('Mapa final'!#REF!="Baja",'Mapa final'!#REF!="Moderado"),CONCATENATE("R26C",'Mapa final'!#REF!),"")</f>
        <v>#REF!</v>
      </c>
      <c r="R164" s="93" t="e">
        <f>IF(AND('Mapa final'!#REF!="Baja",'Mapa final'!#REF!="Moderado"),CONCATENATE("R26C",'Mapa final'!#REF!),"")</f>
        <v>#REF!</v>
      </c>
      <c r="S164" s="119" t="e">
        <f>IF(AND('Mapa final'!#REF!="Baja",'Mapa final'!#REF!="Mayor"),CONCATENATE("R26C",'Mapa final'!#REF!),"")</f>
        <v>#REF!</v>
      </c>
      <c r="T164" s="120" t="e">
        <f>IF(AND('Mapa final'!#REF!="Baja",'Mapa final'!#REF!="Mayor"),CONCATENATE("R26C",'Mapa final'!#REF!),"")</f>
        <v>#REF!</v>
      </c>
      <c r="U164" s="121" t="e">
        <f>IF(AND('Mapa final'!#REF!="Baja",'Mapa final'!#REF!="Mayor"),CONCATENATE("R26C",'Mapa final'!#REF!),"")</f>
        <v>#REF!</v>
      </c>
      <c r="V164" s="87" t="e">
        <f>IF(AND('Mapa final'!#REF!="Baja",'Mapa final'!#REF!="Catastrófico"),CONCATENATE("R26C",'Mapa final'!#REF!),"")</f>
        <v>#REF!</v>
      </c>
      <c r="W164" s="113" t="e">
        <f>IF(AND('Mapa final'!#REF!="Baja",'Mapa final'!#REF!="Catastrófico"),CONCATENATE("R26C",'Mapa final'!#REF!),"")</f>
        <v>#REF!</v>
      </c>
      <c r="X164" s="88" t="e">
        <f>IF(AND('Mapa final'!#REF!="Baja",'Mapa final'!#REF!="Catastrófico"),CONCATENATE("R26C",'Mapa final'!#REF!),"")</f>
        <v>#REF!</v>
      </c>
      <c r="Y164" s="36"/>
      <c r="Z164" s="205"/>
      <c r="AA164" s="208"/>
      <c r="AB164" s="208"/>
      <c r="AC164" s="208"/>
      <c r="AD164" s="208"/>
      <c r="AE164" s="207"/>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row>
    <row r="165" spans="1:61" ht="15" customHeight="1" x14ac:dyDescent="0.35">
      <c r="A165" s="36"/>
      <c r="B165" s="193"/>
      <c r="C165" s="194"/>
      <c r="D165" s="195"/>
      <c r="E165" s="175"/>
      <c r="F165" s="176"/>
      <c r="G165" s="176"/>
      <c r="H165" s="176"/>
      <c r="I165" s="176"/>
      <c r="J165" s="100" t="e">
        <f>IF(AND('Mapa final'!#REF!="Baja",'Mapa final'!#REF!="Leve"),CONCATENATE("R27C",'Mapa final'!#REF!),"")</f>
        <v>#REF!</v>
      </c>
      <c r="K165" s="115" t="e">
        <f>IF(AND('Mapa final'!#REF!="Baja",'Mapa final'!#REF!="Leve"),CONCATENATE("R27C",'Mapa final'!#REF!),"")</f>
        <v>#REF!</v>
      </c>
      <c r="L165" s="101" t="e">
        <f>IF(AND('Mapa final'!#REF!="Baja",'Mapa final'!#REF!="Leve"),CONCATENATE("R27C",'Mapa final'!#REF!),"")</f>
        <v>#REF!</v>
      </c>
      <c r="M165" s="92" t="e">
        <f>IF(AND('Mapa final'!#REF!="Baja",'Mapa final'!#REF!="Menor"),CONCATENATE("R27C",'Mapa final'!#REF!),"")</f>
        <v>#REF!</v>
      </c>
      <c r="N165" s="114" t="e">
        <f>IF(AND('Mapa final'!#REF!="Baja",'Mapa final'!#REF!="Menor"),CONCATENATE("R27C",'Mapa final'!#REF!),"")</f>
        <v>#REF!</v>
      </c>
      <c r="O165" s="93" t="e">
        <f>IF(AND('Mapa final'!#REF!="Baja",'Mapa final'!#REF!="Menor"),CONCATENATE("R27C",'Mapa final'!#REF!),"")</f>
        <v>#REF!</v>
      </c>
      <c r="P165" s="92" t="e">
        <f>IF(AND('Mapa final'!#REF!="Baja",'Mapa final'!#REF!="Moderado"),CONCATENATE("R27C",'Mapa final'!#REF!),"")</f>
        <v>#REF!</v>
      </c>
      <c r="Q165" s="114" t="e">
        <f>IF(AND('Mapa final'!#REF!="Baja",'Mapa final'!#REF!="Moderado"),CONCATENATE("R27C",'Mapa final'!#REF!),"")</f>
        <v>#REF!</v>
      </c>
      <c r="R165" s="93" t="e">
        <f>IF(AND('Mapa final'!#REF!="Baja",'Mapa final'!#REF!="Moderado"),CONCATENATE("R27C",'Mapa final'!#REF!),"")</f>
        <v>#REF!</v>
      </c>
      <c r="S165" s="119" t="e">
        <f>IF(AND('Mapa final'!#REF!="Baja",'Mapa final'!#REF!="Mayor"),CONCATENATE("R27C",'Mapa final'!#REF!),"")</f>
        <v>#REF!</v>
      </c>
      <c r="T165" s="120" t="e">
        <f>IF(AND('Mapa final'!#REF!="Baja",'Mapa final'!#REF!="Mayor"),CONCATENATE("R27C",'Mapa final'!#REF!),"")</f>
        <v>#REF!</v>
      </c>
      <c r="U165" s="121" t="e">
        <f>IF(AND('Mapa final'!#REF!="Baja",'Mapa final'!#REF!="Mayor"),CONCATENATE("R27C",'Mapa final'!#REF!),"")</f>
        <v>#REF!</v>
      </c>
      <c r="V165" s="87" t="e">
        <f>IF(AND('Mapa final'!#REF!="Baja",'Mapa final'!#REF!="Catastrófico"),CONCATENATE("R27C",'Mapa final'!#REF!),"")</f>
        <v>#REF!</v>
      </c>
      <c r="W165" s="113" t="e">
        <f>IF(AND('Mapa final'!#REF!="Baja",'Mapa final'!#REF!="Catastrófico"),CONCATENATE("R27C",'Mapa final'!#REF!),"")</f>
        <v>#REF!</v>
      </c>
      <c r="X165" s="88" t="e">
        <f>IF(AND('Mapa final'!#REF!="Baja",'Mapa final'!#REF!="Catastrófico"),CONCATENATE("R27C",'Mapa final'!#REF!),"")</f>
        <v>#REF!</v>
      </c>
      <c r="Y165" s="36"/>
      <c r="Z165" s="205"/>
      <c r="AA165" s="208"/>
      <c r="AB165" s="208"/>
      <c r="AC165" s="208"/>
      <c r="AD165" s="208"/>
      <c r="AE165" s="207"/>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row>
    <row r="166" spans="1:61" ht="15" customHeight="1" x14ac:dyDescent="0.35">
      <c r="A166" s="36"/>
      <c r="B166" s="193"/>
      <c r="C166" s="194"/>
      <c r="D166" s="195"/>
      <c r="E166" s="177"/>
      <c r="F166" s="176"/>
      <c r="G166" s="176"/>
      <c r="H166" s="176"/>
      <c r="I166" s="176"/>
      <c r="J166" s="100" t="e">
        <f>IF(AND('Mapa final'!#REF!="Baja",'Mapa final'!#REF!="Leve"),CONCATENATE("R28C",'Mapa final'!#REF!),"")</f>
        <v>#REF!</v>
      </c>
      <c r="K166" s="115" t="e">
        <f>IF(AND('Mapa final'!#REF!="Baja",'Mapa final'!#REF!="Leve"),CONCATENATE("R28C",'Mapa final'!#REF!),"")</f>
        <v>#REF!</v>
      </c>
      <c r="L166" s="101" t="e">
        <f>IF(AND('Mapa final'!#REF!="Baja",'Mapa final'!#REF!="Leve"),CONCATENATE("R28C",'Mapa final'!#REF!),"")</f>
        <v>#REF!</v>
      </c>
      <c r="M166" s="92" t="e">
        <f>IF(AND('Mapa final'!#REF!="Baja",'Mapa final'!#REF!="Menor"),CONCATENATE("R28C",'Mapa final'!#REF!),"")</f>
        <v>#REF!</v>
      </c>
      <c r="N166" s="114" t="e">
        <f>IF(AND('Mapa final'!#REF!="Baja",'Mapa final'!#REF!="Menor"),CONCATENATE("R28C",'Mapa final'!#REF!),"")</f>
        <v>#REF!</v>
      </c>
      <c r="O166" s="93" t="e">
        <f>IF(AND('Mapa final'!#REF!="Baja",'Mapa final'!#REF!="Menor"),CONCATENATE("R28C",'Mapa final'!#REF!),"")</f>
        <v>#REF!</v>
      </c>
      <c r="P166" s="92" t="e">
        <f>IF(AND('Mapa final'!#REF!="Baja",'Mapa final'!#REF!="Moderado"),CONCATENATE("R28C",'Mapa final'!#REF!),"")</f>
        <v>#REF!</v>
      </c>
      <c r="Q166" s="114" t="e">
        <f>IF(AND('Mapa final'!#REF!="Baja",'Mapa final'!#REF!="Moderado"),CONCATENATE("R28C",'Mapa final'!#REF!),"")</f>
        <v>#REF!</v>
      </c>
      <c r="R166" s="93" t="e">
        <f>IF(AND('Mapa final'!#REF!="Baja",'Mapa final'!#REF!="Moderado"),CONCATENATE("R28C",'Mapa final'!#REF!),"")</f>
        <v>#REF!</v>
      </c>
      <c r="S166" s="119" t="e">
        <f>IF(AND('Mapa final'!#REF!="Baja",'Mapa final'!#REF!="Mayor"),CONCATENATE("R28C",'Mapa final'!#REF!),"")</f>
        <v>#REF!</v>
      </c>
      <c r="T166" s="120" t="e">
        <f>IF(AND('Mapa final'!#REF!="Baja",'Mapa final'!#REF!="Mayor"),CONCATENATE("R28C",'Mapa final'!#REF!),"")</f>
        <v>#REF!</v>
      </c>
      <c r="U166" s="121" t="e">
        <f>IF(AND('Mapa final'!#REF!="Baja",'Mapa final'!#REF!="Mayor"),CONCATENATE("R28C",'Mapa final'!#REF!),"")</f>
        <v>#REF!</v>
      </c>
      <c r="V166" s="87" t="e">
        <f>IF(AND('Mapa final'!#REF!="Baja",'Mapa final'!#REF!="Catastrófico"),CONCATENATE("R28C",'Mapa final'!#REF!),"")</f>
        <v>#REF!</v>
      </c>
      <c r="W166" s="113" t="e">
        <f>IF(AND('Mapa final'!#REF!="Baja",'Mapa final'!#REF!="Catastrófico"),CONCATENATE("R28C",'Mapa final'!#REF!),"")</f>
        <v>#REF!</v>
      </c>
      <c r="X166" s="88" t="e">
        <f>IF(AND('Mapa final'!#REF!="Baja",'Mapa final'!#REF!="Catastrófico"),CONCATENATE("R28C",'Mapa final'!#REF!),"")</f>
        <v>#REF!</v>
      </c>
      <c r="Y166" s="36"/>
      <c r="Z166" s="205"/>
      <c r="AA166" s="208"/>
      <c r="AB166" s="208"/>
      <c r="AC166" s="208"/>
      <c r="AD166" s="208"/>
      <c r="AE166" s="207"/>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row>
    <row r="167" spans="1:61" ht="15" customHeight="1" x14ac:dyDescent="0.35">
      <c r="A167" s="36"/>
      <c r="B167" s="193"/>
      <c r="C167" s="194"/>
      <c r="D167" s="195"/>
      <c r="E167" s="177"/>
      <c r="F167" s="176"/>
      <c r="G167" s="176"/>
      <c r="H167" s="176"/>
      <c r="I167" s="176"/>
      <c r="J167" s="100" t="e">
        <f>IF(AND('Mapa final'!#REF!="Baja",'Mapa final'!#REF!="Leve"),CONCATENATE("R29C",'Mapa final'!#REF!),"")</f>
        <v>#REF!</v>
      </c>
      <c r="K167" s="115" t="e">
        <f>IF(AND('Mapa final'!#REF!="Baja",'Mapa final'!#REF!="Leve"),CONCATENATE("R29C",'Mapa final'!#REF!),"")</f>
        <v>#REF!</v>
      </c>
      <c r="L167" s="101" t="e">
        <f>IF(AND('Mapa final'!#REF!="Baja",'Mapa final'!#REF!="Leve"),CONCATENATE("R29C",'Mapa final'!#REF!),"")</f>
        <v>#REF!</v>
      </c>
      <c r="M167" s="92" t="e">
        <f>IF(AND('Mapa final'!#REF!="Baja",'Mapa final'!#REF!="Menor"),CONCATENATE("R29C",'Mapa final'!#REF!),"")</f>
        <v>#REF!</v>
      </c>
      <c r="N167" s="114" t="e">
        <f>IF(AND('Mapa final'!#REF!="Baja",'Mapa final'!#REF!="Menor"),CONCATENATE("R29C",'Mapa final'!#REF!),"")</f>
        <v>#REF!</v>
      </c>
      <c r="O167" s="93" t="e">
        <f>IF(AND('Mapa final'!#REF!="Baja",'Mapa final'!#REF!="Menor"),CONCATENATE("R29C",'Mapa final'!#REF!),"")</f>
        <v>#REF!</v>
      </c>
      <c r="P167" s="92" t="e">
        <f>IF(AND('Mapa final'!#REF!="Baja",'Mapa final'!#REF!="Moderado"),CONCATENATE("R29C",'Mapa final'!#REF!),"")</f>
        <v>#REF!</v>
      </c>
      <c r="Q167" s="114" t="e">
        <f>IF(AND('Mapa final'!#REF!="Baja",'Mapa final'!#REF!="Moderado"),CONCATENATE("R29C",'Mapa final'!#REF!),"")</f>
        <v>#REF!</v>
      </c>
      <c r="R167" s="93" t="e">
        <f>IF(AND('Mapa final'!#REF!="Baja",'Mapa final'!#REF!="Moderado"),CONCATENATE("R29C",'Mapa final'!#REF!),"")</f>
        <v>#REF!</v>
      </c>
      <c r="S167" s="119" t="e">
        <f>IF(AND('Mapa final'!#REF!="Baja",'Mapa final'!#REF!="Mayor"),CONCATENATE("R29C",'Mapa final'!#REF!),"")</f>
        <v>#REF!</v>
      </c>
      <c r="T167" s="120" t="e">
        <f>IF(AND('Mapa final'!#REF!="Baja",'Mapa final'!#REF!="Mayor"),CONCATENATE("R29C",'Mapa final'!#REF!),"")</f>
        <v>#REF!</v>
      </c>
      <c r="U167" s="121" t="e">
        <f>IF(AND('Mapa final'!#REF!="Baja",'Mapa final'!#REF!="Mayor"),CONCATENATE("R29C",'Mapa final'!#REF!),"")</f>
        <v>#REF!</v>
      </c>
      <c r="V167" s="87" t="e">
        <f>IF(AND('Mapa final'!#REF!="Baja",'Mapa final'!#REF!="Catastrófico"),CONCATENATE("R29C",'Mapa final'!#REF!),"")</f>
        <v>#REF!</v>
      </c>
      <c r="W167" s="113" t="e">
        <f>IF(AND('Mapa final'!#REF!="Baja",'Mapa final'!#REF!="Catastrófico"),CONCATENATE("R29C",'Mapa final'!#REF!),"")</f>
        <v>#REF!</v>
      </c>
      <c r="X167" s="88" t="e">
        <f>IF(AND('Mapa final'!#REF!="Baja",'Mapa final'!#REF!="Catastrófico"),CONCATENATE("R29C",'Mapa final'!#REF!),"")</f>
        <v>#REF!</v>
      </c>
      <c r="Y167" s="36"/>
      <c r="Z167" s="205"/>
      <c r="AA167" s="208"/>
      <c r="AB167" s="208"/>
      <c r="AC167" s="208"/>
      <c r="AD167" s="208"/>
      <c r="AE167" s="207"/>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row>
    <row r="168" spans="1:61" ht="15" customHeight="1" x14ac:dyDescent="0.35">
      <c r="A168" s="36"/>
      <c r="B168" s="193"/>
      <c r="C168" s="194"/>
      <c r="D168" s="195"/>
      <c r="E168" s="177"/>
      <c r="F168" s="176"/>
      <c r="G168" s="176"/>
      <c r="H168" s="176"/>
      <c r="I168" s="176"/>
      <c r="J168" s="100" t="e">
        <f>IF(AND('Mapa final'!#REF!="Baja",'Mapa final'!#REF!="Leve"),CONCATENATE("R30C",'Mapa final'!#REF!),"")</f>
        <v>#REF!</v>
      </c>
      <c r="K168" s="115" t="e">
        <f>IF(AND('Mapa final'!#REF!="Baja",'Mapa final'!#REF!="Leve"),CONCATENATE("R30C",'Mapa final'!#REF!),"")</f>
        <v>#REF!</v>
      </c>
      <c r="L168" s="101" t="e">
        <f>IF(AND('Mapa final'!#REF!="Baja",'Mapa final'!#REF!="Leve"),CONCATENATE("R30C",'Mapa final'!#REF!),"")</f>
        <v>#REF!</v>
      </c>
      <c r="M168" s="92" t="e">
        <f>IF(AND('Mapa final'!#REF!="Baja",'Mapa final'!#REF!="Menor"),CONCATENATE("R30C",'Mapa final'!#REF!),"")</f>
        <v>#REF!</v>
      </c>
      <c r="N168" s="114" t="e">
        <f>IF(AND('Mapa final'!#REF!="Baja",'Mapa final'!#REF!="Menor"),CONCATENATE("R30C",'Mapa final'!#REF!),"")</f>
        <v>#REF!</v>
      </c>
      <c r="O168" s="93" t="e">
        <f>IF(AND('Mapa final'!#REF!="Baja",'Mapa final'!#REF!="Menor"),CONCATENATE("R30C",'Mapa final'!#REF!),"")</f>
        <v>#REF!</v>
      </c>
      <c r="P168" s="92" t="e">
        <f>IF(AND('Mapa final'!#REF!="Baja",'Mapa final'!#REF!="Moderado"),CONCATENATE("R30C",'Mapa final'!#REF!),"")</f>
        <v>#REF!</v>
      </c>
      <c r="Q168" s="114" t="e">
        <f>IF(AND('Mapa final'!#REF!="Baja",'Mapa final'!#REF!="Moderado"),CONCATENATE("R30C",'Mapa final'!#REF!),"")</f>
        <v>#REF!</v>
      </c>
      <c r="R168" s="93" t="e">
        <f>IF(AND('Mapa final'!#REF!="Baja",'Mapa final'!#REF!="Moderado"),CONCATENATE("R30C",'Mapa final'!#REF!),"")</f>
        <v>#REF!</v>
      </c>
      <c r="S168" s="119" t="e">
        <f>IF(AND('Mapa final'!#REF!="Baja",'Mapa final'!#REF!="Mayor"),CONCATENATE("R30C",'Mapa final'!#REF!),"")</f>
        <v>#REF!</v>
      </c>
      <c r="T168" s="120" t="e">
        <f>IF(AND('Mapa final'!#REF!="Baja",'Mapa final'!#REF!="Mayor"),CONCATENATE("R30C",'Mapa final'!#REF!),"")</f>
        <v>#REF!</v>
      </c>
      <c r="U168" s="121" t="e">
        <f>IF(AND('Mapa final'!#REF!="Baja",'Mapa final'!#REF!="Mayor"),CONCATENATE("R30C",'Mapa final'!#REF!),"")</f>
        <v>#REF!</v>
      </c>
      <c r="V168" s="87" t="e">
        <f>IF(AND('Mapa final'!#REF!="Baja",'Mapa final'!#REF!="Catastrófico"),CONCATENATE("R30C",'Mapa final'!#REF!),"")</f>
        <v>#REF!</v>
      </c>
      <c r="W168" s="113" t="e">
        <f>IF(AND('Mapa final'!#REF!="Baja",'Mapa final'!#REF!="Catastrófico"),CONCATENATE("R30C",'Mapa final'!#REF!),"")</f>
        <v>#REF!</v>
      </c>
      <c r="X168" s="88" t="e">
        <f>IF(AND('Mapa final'!#REF!="Baja",'Mapa final'!#REF!="Catastrófico"),CONCATENATE("R30C",'Mapa final'!#REF!),"")</f>
        <v>#REF!</v>
      </c>
      <c r="Y168" s="36"/>
      <c r="Z168" s="205"/>
      <c r="AA168" s="208"/>
      <c r="AB168" s="208"/>
      <c r="AC168" s="208"/>
      <c r="AD168" s="208"/>
      <c r="AE168" s="207"/>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row>
    <row r="169" spans="1:61" ht="15" customHeight="1" x14ac:dyDescent="0.35">
      <c r="A169" s="36"/>
      <c r="B169" s="193"/>
      <c r="C169" s="194"/>
      <c r="D169" s="195"/>
      <c r="E169" s="177"/>
      <c r="F169" s="176"/>
      <c r="G169" s="176"/>
      <c r="H169" s="176"/>
      <c r="I169" s="176"/>
      <c r="J169" s="100" t="e">
        <f>IF(AND('Mapa final'!#REF!="Baja",'Mapa final'!#REF!="Leve"),CONCATENATE("R31C",'Mapa final'!#REF!),"")</f>
        <v>#REF!</v>
      </c>
      <c r="K169" s="115" t="e">
        <f>IF(AND('Mapa final'!#REF!="Baja",'Mapa final'!#REF!="Leve"),CONCATENATE("R31C",'Mapa final'!#REF!),"")</f>
        <v>#REF!</v>
      </c>
      <c r="L169" s="101" t="e">
        <f>IF(AND('Mapa final'!#REF!="Baja",'Mapa final'!#REF!="Leve"),CONCATENATE("R31C",'Mapa final'!#REF!),"")</f>
        <v>#REF!</v>
      </c>
      <c r="M169" s="92" t="e">
        <f>IF(AND('Mapa final'!#REF!="Baja",'Mapa final'!#REF!="Menor"),CONCATENATE("R31C",'Mapa final'!#REF!),"")</f>
        <v>#REF!</v>
      </c>
      <c r="N169" s="114" t="e">
        <f>IF(AND('Mapa final'!#REF!="Baja",'Mapa final'!#REF!="Menor"),CONCATENATE("R31C",'Mapa final'!#REF!),"")</f>
        <v>#REF!</v>
      </c>
      <c r="O169" s="93" t="e">
        <f>IF(AND('Mapa final'!#REF!="Baja",'Mapa final'!#REF!="Menor"),CONCATENATE("R31C",'Mapa final'!#REF!),"")</f>
        <v>#REF!</v>
      </c>
      <c r="P169" s="92" t="e">
        <f>IF(AND('Mapa final'!#REF!="Baja",'Mapa final'!#REF!="Moderado"),CONCATENATE("R31C",'Mapa final'!#REF!),"")</f>
        <v>#REF!</v>
      </c>
      <c r="Q169" s="114" t="e">
        <f>IF(AND('Mapa final'!#REF!="Baja",'Mapa final'!#REF!="Moderado"),CONCATENATE("R31C",'Mapa final'!#REF!),"")</f>
        <v>#REF!</v>
      </c>
      <c r="R169" s="93" t="e">
        <f>IF(AND('Mapa final'!#REF!="Baja",'Mapa final'!#REF!="Moderado"),CONCATENATE("R31C",'Mapa final'!#REF!),"")</f>
        <v>#REF!</v>
      </c>
      <c r="S169" s="119" t="e">
        <f>IF(AND('Mapa final'!#REF!="Baja",'Mapa final'!#REF!="Mayor"),CONCATENATE("R31C",'Mapa final'!#REF!),"")</f>
        <v>#REF!</v>
      </c>
      <c r="T169" s="120" t="e">
        <f>IF(AND('Mapa final'!#REF!="Baja",'Mapa final'!#REF!="Mayor"),CONCATENATE("R31C",'Mapa final'!#REF!),"")</f>
        <v>#REF!</v>
      </c>
      <c r="U169" s="121" t="e">
        <f>IF(AND('Mapa final'!#REF!="Baja",'Mapa final'!#REF!="Mayor"),CONCATENATE("R31C",'Mapa final'!#REF!),"")</f>
        <v>#REF!</v>
      </c>
      <c r="V169" s="87" t="e">
        <f>IF(AND('Mapa final'!#REF!="Baja",'Mapa final'!#REF!="Catastrófico"),CONCATENATE("R31C",'Mapa final'!#REF!),"")</f>
        <v>#REF!</v>
      </c>
      <c r="W169" s="113" t="e">
        <f>IF(AND('Mapa final'!#REF!="Baja",'Mapa final'!#REF!="Catastrófico"),CONCATENATE("R31C",'Mapa final'!#REF!),"")</f>
        <v>#REF!</v>
      </c>
      <c r="X169" s="88" t="e">
        <f>IF(AND('Mapa final'!#REF!="Baja",'Mapa final'!#REF!="Catastrófico"),CONCATENATE("R31C",'Mapa final'!#REF!),"")</f>
        <v>#REF!</v>
      </c>
      <c r="Y169" s="36"/>
      <c r="Z169" s="205"/>
      <c r="AA169" s="208"/>
      <c r="AB169" s="208"/>
      <c r="AC169" s="208"/>
      <c r="AD169" s="208"/>
      <c r="AE169" s="207"/>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row>
    <row r="170" spans="1:61" ht="15" customHeight="1" x14ac:dyDescent="0.35">
      <c r="A170" s="36"/>
      <c r="B170" s="193"/>
      <c r="C170" s="194"/>
      <c r="D170" s="195"/>
      <c r="E170" s="177"/>
      <c r="F170" s="176"/>
      <c r="G170" s="176"/>
      <c r="H170" s="176"/>
      <c r="I170" s="176"/>
      <c r="J170" s="100" t="e">
        <f>IF(AND('Mapa final'!#REF!="Baja",'Mapa final'!#REF!="Leve"),CONCATENATE("R32C",'Mapa final'!#REF!),"")</f>
        <v>#REF!</v>
      </c>
      <c r="K170" s="115" t="e">
        <f>IF(AND('Mapa final'!#REF!="Baja",'Mapa final'!#REF!="Leve"),CONCATENATE("R32C",'Mapa final'!#REF!),"")</f>
        <v>#REF!</v>
      </c>
      <c r="L170" s="101" t="e">
        <f>IF(AND('Mapa final'!#REF!="Baja",'Mapa final'!#REF!="Leve"),CONCATENATE("R32C",'Mapa final'!#REF!),"")</f>
        <v>#REF!</v>
      </c>
      <c r="M170" s="92" t="e">
        <f>IF(AND('Mapa final'!#REF!="Baja",'Mapa final'!#REF!="Menor"),CONCATENATE("R32C",'Mapa final'!#REF!),"")</f>
        <v>#REF!</v>
      </c>
      <c r="N170" s="114" t="e">
        <f>IF(AND('Mapa final'!#REF!="Baja",'Mapa final'!#REF!="Menor"),CONCATENATE("R32C",'Mapa final'!#REF!),"")</f>
        <v>#REF!</v>
      </c>
      <c r="O170" s="93" t="e">
        <f>IF(AND('Mapa final'!#REF!="Baja",'Mapa final'!#REF!="Menor"),CONCATENATE("R32C",'Mapa final'!#REF!),"")</f>
        <v>#REF!</v>
      </c>
      <c r="P170" s="92" t="e">
        <f>IF(AND('Mapa final'!#REF!="Baja",'Mapa final'!#REF!="Moderado"),CONCATENATE("R32C",'Mapa final'!#REF!),"")</f>
        <v>#REF!</v>
      </c>
      <c r="Q170" s="114" t="e">
        <f>IF(AND('Mapa final'!#REF!="Baja",'Mapa final'!#REF!="Moderado"),CONCATENATE("R32C",'Mapa final'!#REF!),"")</f>
        <v>#REF!</v>
      </c>
      <c r="R170" s="93" t="e">
        <f>IF(AND('Mapa final'!#REF!="Baja",'Mapa final'!#REF!="Moderado"),CONCATENATE("R32C",'Mapa final'!#REF!),"")</f>
        <v>#REF!</v>
      </c>
      <c r="S170" s="119" t="e">
        <f>IF(AND('Mapa final'!#REF!="Baja",'Mapa final'!#REF!="Mayor"),CONCATENATE("R32C",'Mapa final'!#REF!),"")</f>
        <v>#REF!</v>
      </c>
      <c r="T170" s="120" t="e">
        <f>IF(AND('Mapa final'!#REF!="Baja",'Mapa final'!#REF!="Mayor"),CONCATENATE("R32C",'Mapa final'!#REF!),"")</f>
        <v>#REF!</v>
      </c>
      <c r="U170" s="121" t="e">
        <f>IF(AND('Mapa final'!#REF!="Baja",'Mapa final'!#REF!="Mayor"),CONCATENATE("R32C",'Mapa final'!#REF!),"")</f>
        <v>#REF!</v>
      </c>
      <c r="V170" s="87" t="e">
        <f>IF(AND('Mapa final'!#REF!="Baja",'Mapa final'!#REF!="Catastrófico"),CONCATENATE("R32C",'Mapa final'!#REF!),"")</f>
        <v>#REF!</v>
      </c>
      <c r="W170" s="113" t="e">
        <f>IF(AND('Mapa final'!#REF!="Baja",'Mapa final'!#REF!="Catastrófico"),CONCATENATE("R32C",'Mapa final'!#REF!),"")</f>
        <v>#REF!</v>
      </c>
      <c r="X170" s="88" t="e">
        <f>IF(AND('Mapa final'!#REF!="Baja",'Mapa final'!#REF!="Catastrófico"),CONCATENATE("R32C",'Mapa final'!#REF!),"")</f>
        <v>#REF!</v>
      </c>
      <c r="Y170" s="36"/>
      <c r="Z170" s="205"/>
      <c r="AA170" s="208"/>
      <c r="AB170" s="208"/>
      <c r="AC170" s="208"/>
      <c r="AD170" s="208"/>
      <c r="AE170" s="207"/>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row>
    <row r="171" spans="1:61" ht="15" customHeight="1" x14ac:dyDescent="0.35">
      <c r="A171" s="36"/>
      <c r="B171" s="193"/>
      <c r="C171" s="194"/>
      <c r="D171" s="195"/>
      <c r="E171" s="177"/>
      <c r="F171" s="176"/>
      <c r="G171" s="176"/>
      <c r="H171" s="176"/>
      <c r="I171" s="176"/>
      <c r="J171" s="100" t="e">
        <f>IF(AND('Mapa final'!#REF!="Baja",'Mapa final'!#REF!="Leve"),CONCATENATE("R33C",'Mapa final'!#REF!),"")</f>
        <v>#REF!</v>
      </c>
      <c r="K171" s="115" t="e">
        <f>IF(AND('Mapa final'!#REF!="Baja",'Mapa final'!#REF!="Leve"),CONCATENATE("R33C",'Mapa final'!#REF!),"")</f>
        <v>#REF!</v>
      </c>
      <c r="L171" s="101" t="e">
        <f>IF(AND('Mapa final'!#REF!="Baja",'Mapa final'!#REF!="Leve"),CONCATENATE("R33C",'Mapa final'!#REF!),"")</f>
        <v>#REF!</v>
      </c>
      <c r="M171" s="92" t="e">
        <f>IF(AND('Mapa final'!#REF!="Baja",'Mapa final'!#REF!="Menor"),CONCATENATE("R33C",'Mapa final'!#REF!),"")</f>
        <v>#REF!</v>
      </c>
      <c r="N171" s="114" t="e">
        <f>IF(AND('Mapa final'!#REF!="Baja",'Mapa final'!#REF!="Menor"),CONCATENATE("R33C",'Mapa final'!#REF!),"")</f>
        <v>#REF!</v>
      </c>
      <c r="O171" s="93" t="e">
        <f>IF(AND('Mapa final'!#REF!="Baja",'Mapa final'!#REF!="Menor"),CONCATENATE("R33C",'Mapa final'!#REF!),"")</f>
        <v>#REF!</v>
      </c>
      <c r="P171" s="92" t="e">
        <f>IF(AND('Mapa final'!#REF!="Baja",'Mapa final'!#REF!="Moderado"),CONCATENATE("R33C",'Mapa final'!#REF!),"")</f>
        <v>#REF!</v>
      </c>
      <c r="Q171" s="114" t="e">
        <f>IF(AND('Mapa final'!#REF!="Baja",'Mapa final'!#REF!="Moderado"),CONCATENATE("R33C",'Mapa final'!#REF!),"")</f>
        <v>#REF!</v>
      </c>
      <c r="R171" s="93" t="e">
        <f>IF(AND('Mapa final'!#REF!="Baja",'Mapa final'!#REF!="Moderado"),CONCATENATE("R33C",'Mapa final'!#REF!),"")</f>
        <v>#REF!</v>
      </c>
      <c r="S171" s="119" t="e">
        <f>IF(AND('Mapa final'!#REF!="Baja",'Mapa final'!#REF!="Mayor"),CONCATENATE("R33C",'Mapa final'!#REF!),"")</f>
        <v>#REF!</v>
      </c>
      <c r="T171" s="120" t="e">
        <f>IF(AND('Mapa final'!#REF!="Baja",'Mapa final'!#REF!="Mayor"),CONCATENATE("R33C",'Mapa final'!#REF!),"")</f>
        <v>#REF!</v>
      </c>
      <c r="U171" s="121" t="e">
        <f>IF(AND('Mapa final'!#REF!="Baja",'Mapa final'!#REF!="Mayor"),CONCATENATE("R33C",'Mapa final'!#REF!),"")</f>
        <v>#REF!</v>
      </c>
      <c r="V171" s="87" t="e">
        <f>IF(AND('Mapa final'!#REF!="Baja",'Mapa final'!#REF!="Catastrófico"),CONCATENATE("R33C",'Mapa final'!#REF!),"")</f>
        <v>#REF!</v>
      </c>
      <c r="W171" s="113" t="e">
        <f>IF(AND('Mapa final'!#REF!="Baja",'Mapa final'!#REF!="Catastrófico"),CONCATENATE("R33C",'Mapa final'!#REF!),"")</f>
        <v>#REF!</v>
      </c>
      <c r="X171" s="88" t="e">
        <f>IF(AND('Mapa final'!#REF!="Baja",'Mapa final'!#REF!="Catastrófico"),CONCATENATE("R33C",'Mapa final'!#REF!),"")</f>
        <v>#REF!</v>
      </c>
      <c r="Y171" s="36"/>
      <c r="Z171" s="205"/>
      <c r="AA171" s="208"/>
      <c r="AB171" s="208"/>
      <c r="AC171" s="208"/>
      <c r="AD171" s="208"/>
      <c r="AE171" s="207"/>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row>
    <row r="172" spans="1:61" ht="15" customHeight="1" x14ac:dyDescent="0.35">
      <c r="A172" s="36"/>
      <c r="B172" s="193"/>
      <c r="C172" s="194"/>
      <c r="D172" s="195"/>
      <c r="E172" s="177"/>
      <c r="F172" s="176"/>
      <c r="G172" s="176"/>
      <c r="H172" s="176"/>
      <c r="I172" s="176"/>
      <c r="J172" s="100" t="e">
        <f>IF(AND('Mapa final'!#REF!="Baja",'Mapa final'!#REF!="Leve"),CONCATENATE("R34C",'Mapa final'!#REF!),"")</f>
        <v>#REF!</v>
      </c>
      <c r="K172" s="115" t="e">
        <f>IF(AND('Mapa final'!#REF!="Baja",'Mapa final'!#REF!="Leve"),CONCATENATE("R34C",'Mapa final'!#REF!),"")</f>
        <v>#REF!</v>
      </c>
      <c r="L172" s="101" t="e">
        <f>IF(AND('Mapa final'!#REF!="Baja",'Mapa final'!#REF!="Leve"),CONCATENATE("R34C",'Mapa final'!#REF!),"")</f>
        <v>#REF!</v>
      </c>
      <c r="M172" s="92" t="e">
        <f>IF(AND('Mapa final'!#REF!="Baja",'Mapa final'!#REF!="Menor"),CONCATENATE("R34C",'Mapa final'!#REF!),"")</f>
        <v>#REF!</v>
      </c>
      <c r="N172" s="114" t="e">
        <f>IF(AND('Mapa final'!#REF!="Baja",'Mapa final'!#REF!="Menor"),CONCATENATE("R34C",'Mapa final'!#REF!),"")</f>
        <v>#REF!</v>
      </c>
      <c r="O172" s="93" t="e">
        <f>IF(AND('Mapa final'!#REF!="Baja",'Mapa final'!#REF!="Menor"),CONCATENATE("R34C",'Mapa final'!#REF!),"")</f>
        <v>#REF!</v>
      </c>
      <c r="P172" s="92" t="e">
        <f>IF(AND('Mapa final'!#REF!="Baja",'Mapa final'!#REF!="Moderado"),CONCATENATE("R34C",'Mapa final'!#REF!),"")</f>
        <v>#REF!</v>
      </c>
      <c r="Q172" s="114" t="e">
        <f>IF(AND('Mapa final'!#REF!="Baja",'Mapa final'!#REF!="Moderado"),CONCATENATE("R34C",'Mapa final'!#REF!),"")</f>
        <v>#REF!</v>
      </c>
      <c r="R172" s="93" t="e">
        <f>IF(AND('Mapa final'!#REF!="Baja",'Mapa final'!#REF!="Moderado"),CONCATENATE("R34C",'Mapa final'!#REF!),"")</f>
        <v>#REF!</v>
      </c>
      <c r="S172" s="119" t="e">
        <f>IF(AND('Mapa final'!#REF!="Baja",'Mapa final'!#REF!="Mayor"),CONCATENATE("R34C",'Mapa final'!#REF!),"")</f>
        <v>#REF!</v>
      </c>
      <c r="T172" s="120" t="e">
        <f>IF(AND('Mapa final'!#REF!="Baja",'Mapa final'!#REF!="Mayor"),CONCATENATE("R34C",'Mapa final'!#REF!),"")</f>
        <v>#REF!</v>
      </c>
      <c r="U172" s="121" t="e">
        <f>IF(AND('Mapa final'!#REF!="Baja",'Mapa final'!#REF!="Mayor"),CONCATENATE("R34C",'Mapa final'!#REF!),"")</f>
        <v>#REF!</v>
      </c>
      <c r="V172" s="87" t="e">
        <f>IF(AND('Mapa final'!#REF!="Baja",'Mapa final'!#REF!="Catastrófico"),CONCATENATE("R34C",'Mapa final'!#REF!),"")</f>
        <v>#REF!</v>
      </c>
      <c r="W172" s="113" t="e">
        <f>IF(AND('Mapa final'!#REF!="Baja",'Mapa final'!#REF!="Catastrófico"),CONCATENATE("R34C",'Mapa final'!#REF!),"")</f>
        <v>#REF!</v>
      </c>
      <c r="X172" s="88" t="e">
        <f>IF(AND('Mapa final'!#REF!="Baja",'Mapa final'!#REF!="Catastrófico"),CONCATENATE("R34C",'Mapa final'!#REF!),"")</f>
        <v>#REF!</v>
      </c>
      <c r="Y172" s="36"/>
      <c r="Z172" s="205"/>
      <c r="AA172" s="208"/>
      <c r="AB172" s="208"/>
      <c r="AC172" s="208"/>
      <c r="AD172" s="208"/>
      <c r="AE172" s="207"/>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row>
    <row r="173" spans="1:61" ht="15" customHeight="1" x14ac:dyDescent="0.35">
      <c r="A173" s="36"/>
      <c r="B173" s="193"/>
      <c r="C173" s="194"/>
      <c r="D173" s="195"/>
      <c r="E173" s="177"/>
      <c r="F173" s="176"/>
      <c r="G173" s="176"/>
      <c r="H173" s="176"/>
      <c r="I173" s="176"/>
      <c r="J173" s="100" t="e">
        <f>IF(AND('Mapa final'!#REF!="Baja",'Mapa final'!#REF!="Leve"),CONCATENATE("R35C",'Mapa final'!#REF!),"")</f>
        <v>#REF!</v>
      </c>
      <c r="K173" s="115" t="e">
        <f>IF(AND('Mapa final'!#REF!="Baja",'Mapa final'!#REF!="Leve"),CONCATENATE("R35C",'Mapa final'!#REF!),"")</f>
        <v>#REF!</v>
      </c>
      <c r="L173" s="101" t="e">
        <f>IF(AND('Mapa final'!#REF!="Baja",'Mapa final'!#REF!="Leve"),CONCATENATE("R35C",'Mapa final'!#REF!),"")</f>
        <v>#REF!</v>
      </c>
      <c r="M173" s="92" t="e">
        <f>IF(AND('Mapa final'!#REF!="Baja",'Mapa final'!#REF!="Menor"),CONCATENATE("R35C",'Mapa final'!#REF!),"")</f>
        <v>#REF!</v>
      </c>
      <c r="N173" s="114" t="e">
        <f>IF(AND('Mapa final'!#REF!="Baja",'Mapa final'!#REF!="Menor"),CONCATENATE("R35C",'Mapa final'!#REF!),"")</f>
        <v>#REF!</v>
      </c>
      <c r="O173" s="93" t="e">
        <f>IF(AND('Mapa final'!#REF!="Baja",'Mapa final'!#REF!="Menor"),CONCATENATE("R35C",'Mapa final'!#REF!),"")</f>
        <v>#REF!</v>
      </c>
      <c r="P173" s="92" t="e">
        <f>IF(AND('Mapa final'!#REF!="Baja",'Mapa final'!#REF!="Moderado"),CONCATENATE("R35C",'Mapa final'!#REF!),"")</f>
        <v>#REF!</v>
      </c>
      <c r="Q173" s="114" t="e">
        <f>IF(AND('Mapa final'!#REF!="Baja",'Mapa final'!#REF!="Moderado"),CONCATENATE("R35C",'Mapa final'!#REF!),"")</f>
        <v>#REF!</v>
      </c>
      <c r="R173" s="93" t="e">
        <f>IF(AND('Mapa final'!#REF!="Baja",'Mapa final'!#REF!="Moderado"),CONCATENATE("R35C",'Mapa final'!#REF!),"")</f>
        <v>#REF!</v>
      </c>
      <c r="S173" s="119" t="e">
        <f>IF(AND('Mapa final'!#REF!="Baja",'Mapa final'!#REF!="Mayor"),CONCATENATE("R35C",'Mapa final'!#REF!),"")</f>
        <v>#REF!</v>
      </c>
      <c r="T173" s="120" t="e">
        <f>IF(AND('Mapa final'!#REF!="Baja",'Mapa final'!#REF!="Mayor"),CONCATENATE("R35C",'Mapa final'!#REF!),"")</f>
        <v>#REF!</v>
      </c>
      <c r="U173" s="121" t="e">
        <f>IF(AND('Mapa final'!#REF!="Baja",'Mapa final'!#REF!="Mayor"),CONCATENATE("R35C",'Mapa final'!#REF!),"")</f>
        <v>#REF!</v>
      </c>
      <c r="V173" s="87" t="e">
        <f>IF(AND('Mapa final'!#REF!="Baja",'Mapa final'!#REF!="Catastrófico"),CONCATENATE("R35C",'Mapa final'!#REF!),"")</f>
        <v>#REF!</v>
      </c>
      <c r="W173" s="113" t="e">
        <f>IF(AND('Mapa final'!#REF!="Baja",'Mapa final'!#REF!="Catastrófico"),CONCATENATE("R35C",'Mapa final'!#REF!),"")</f>
        <v>#REF!</v>
      </c>
      <c r="X173" s="88" t="e">
        <f>IF(AND('Mapa final'!#REF!="Baja",'Mapa final'!#REF!="Catastrófico"),CONCATENATE("R35C",'Mapa final'!#REF!),"")</f>
        <v>#REF!</v>
      </c>
      <c r="Y173" s="36"/>
      <c r="Z173" s="205"/>
      <c r="AA173" s="208"/>
      <c r="AB173" s="208"/>
      <c r="AC173" s="208"/>
      <c r="AD173" s="208"/>
      <c r="AE173" s="207"/>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row>
    <row r="174" spans="1:61" ht="15" customHeight="1" x14ac:dyDescent="0.35">
      <c r="A174" s="36"/>
      <c r="B174" s="193"/>
      <c r="C174" s="194"/>
      <c r="D174" s="195"/>
      <c r="E174" s="177"/>
      <c r="F174" s="176"/>
      <c r="G174" s="176"/>
      <c r="H174" s="176"/>
      <c r="I174" s="176"/>
      <c r="J174" s="100" t="e">
        <f>IF(AND('Mapa final'!#REF!="Baja",'Mapa final'!#REF!="Leve"),CONCATENATE("R36C",'Mapa final'!#REF!),"")</f>
        <v>#REF!</v>
      </c>
      <c r="K174" s="115" t="e">
        <f>IF(AND('Mapa final'!#REF!="Baja",'Mapa final'!#REF!="Leve"),CONCATENATE("R36C",'Mapa final'!#REF!),"")</f>
        <v>#REF!</v>
      </c>
      <c r="L174" s="101" t="e">
        <f>IF(AND('Mapa final'!#REF!="Baja",'Mapa final'!#REF!="Leve"),CONCATENATE("R36C",'Mapa final'!#REF!),"")</f>
        <v>#REF!</v>
      </c>
      <c r="M174" s="92" t="e">
        <f>IF(AND('Mapa final'!#REF!="Baja",'Mapa final'!#REF!="Menor"),CONCATENATE("R36C",'Mapa final'!#REF!),"")</f>
        <v>#REF!</v>
      </c>
      <c r="N174" s="114" t="e">
        <f>IF(AND('Mapa final'!#REF!="Baja",'Mapa final'!#REF!="Menor"),CONCATENATE("R36C",'Mapa final'!#REF!),"")</f>
        <v>#REF!</v>
      </c>
      <c r="O174" s="93" t="e">
        <f>IF(AND('Mapa final'!#REF!="Baja",'Mapa final'!#REF!="Menor"),CONCATENATE("R36C",'Mapa final'!#REF!),"")</f>
        <v>#REF!</v>
      </c>
      <c r="P174" s="92" t="e">
        <f>IF(AND('Mapa final'!#REF!="Baja",'Mapa final'!#REF!="Moderado"),CONCATENATE("R36C",'Mapa final'!#REF!),"")</f>
        <v>#REF!</v>
      </c>
      <c r="Q174" s="114" t="e">
        <f>IF(AND('Mapa final'!#REF!="Baja",'Mapa final'!#REF!="Moderado"),CONCATENATE("R36C",'Mapa final'!#REF!),"")</f>
        <v>#REF!</v>
      </c>
      <c r="R174" s="93" t="e">
        <f>IF(AND('Mapa final'!#REF!="Baja",'Mapa final'!#REF!="Moderado"),CONCATENATE("R36C",'Mapa final'!#REF!),"")</f>
        <v>#REF!</v>
      </c>
      <c r="S174" s="119" t="e">
        <f>IF(AND('Mapa final'!#REF!="Baja",'Mapa final'!#REF!="Mayor"),CONCATENATE("R36C",'Mapa final'!#REF!),"")</f>
        <v>#REF!</v>
      </c>
      <c r="T174" s="120" t="e">
        <f>IF(AND('Mapa final'!#REF!="Baja",'Mapa final'!#REF!="Mayor"),CONCATENATE("R36C",'Mapa final'!#REF!),"")</f>
        <v>#REF!</v>
      </c>
      <c r="U174" s="121" t="e">
        <f>IF(AND('Mapa final'!#REF!="Baja",'Mapa final'!#REF!="Mayor"),CONCATENATE("R36C",'Mapa final'!#REF!),"")</f>
        <v>#REF!</v>
      </c>
      <c r="V174" s="87" t="e">
        <f>IF(AND('Mapa final'!#REF!="Baja",'Mapa final'!#REF!="Catastrófico"),CONCATENATE("R36C",'Mapa final'!#REF!),"")</f>
        <v>#REF!</v>
      </c>
      <c r="W174" s="113" t="e">
        <f>IF(AND('Mapa final'!#REF!="Baja",'Mapa final'!#REF!="Catastrófico"),CONCATENATE("R36C",'Mapa final'!#REF!),"")</f>
        <v>#REF!</v>
      </c>
      <c r="X174" s="88" t="e">
        <f>IF(AND('Mapa final'!#REF!="Baja",'Mapa final'!#REF!="Catastrófico"),CONCATENATE("R36C",'Mapa final'!#REF!),"")</f>
        <v>#REF!</v>
      </c>
      <c r="Y174" s="36"/>
      <c r="Z174" s="205"/>
      <c r="AA174" s="208"/>
      <c r="AB174" s="208"/>
      <c r="AC174" s="208"/>
      <c r="AD174" s="208"/>
      <c r="AE174" s="207"/>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row>
    <row r="175" spans="1:61" ht="15" customHeight="1" x14ac:dyDescent="0.35">
      <c r="A175" s="36"/>
      <c r="B175" s="193"/>
      <c r="C175" s="194"/>
      <c r="D175" s="195"/>
      <c r="E175" s="177"/>
      <c r="F175" s="176"/>
      <c r="G175" s="176"/>
      <c r="H175" s="176"/>
      <c r="I175" s="176"/>
      <c r="J175" s="100" t="e">
        <f>IF(AND('Mapa final'!#REF!="Baja",'Mapa final'!#REF!="Leve"),CONCATENATE("R37C",'Mapa final'!#REF!),"")</f>
        <v>#REF!</v>
      </c>
      <c r="K175" s="115" t="e">
        <f>IF(AND('Mapa final'!#REF!="Baja",'Mapa final'!#REF!="Leve"),CONCATENATE("R37C",'Mapa final'!#REF!),"")</f>
        <v>#REF!</v>
      </c>
      <c r="L175" s="101" t="e">
        <f>IF(AND('Mapa final'!#REF!="Baja",'Mapa final'!#REF!="Leve"),CONCATENATE("R37C",'Mapa final'!#REF!),"")</f>
        <v>#REF!</v>
      </c>
      <c r="M175" s="92" t="e">
        <f>IF(AND('Mapa final'!#REF!="Baja",'Mapa final'!#REF!="Menor"),CONCATENATE("R37C",'Mapa final'!#REF!),"")</f>
        <v>#REF!</v>
      </c>
      <c r="N175" s="114" t="e">
        <f>IF(AND('Mapa final'!#REF!="Baja",'Mapa final'!#REF!="Menor"),CONCATENATE("R37C",'Mapa final'!#REF!),"")</f>
        <v>#REF!</v>
      </c>
      <c r="O175" s="93" t="e">
        <f>IF(AND('Mapa final'!#REF!="Baja",'Mapa final'!#REF!="Menor"),CONCATENATE("R37C",'Mapa final'!#REF!),"")</f>
        <v>#REF!</v>
      </c>
      <c r="P175" s="92" t="e">
        <f>IF(AND('Mapa final'!#REF!="Baja",'Mapa final'!#REF!="Moderado"),CONCATENATE("R37C",'Mapa final'!#REF!),"")</f>
        <v>#REF!</v>
      </c>
      <c r="Q175" s="114" t="e">
        <f>IF(AND('Mapa final'!#REF!="Baja",'Mapa final'!#REF!="Moderado"),CONCATENATE("R37C",'Mapa final'!#REF!),"")</f>
        <v>#REF!</v>
      </c>
      <c r="R175" s="93" t="e">
        <f>IF(AND('Mapa final'!#REF!="Baja",'Mapa final'!#REF!="Moderado"),CONCATENATE("R37C",'Mapa final'!#REF!),"")</f>
        <v>#REF!</v>
      </c>
      <c r="S175" s="119" t="e">
        <f>IF(AND('Mapa final'!#REF!="Baja",'Mapa final'!#REF!="Mayor"),CONCATENATE("R37C",'Mapa final'!#REF!),"")</f>
        <v>#REF!</v>
      </c>
      <c r="T175" s="120" t="e">
        <f>IF(AND('Mapa final'!#REF!="Baja",'Mapa final'!#REF!="Mayor"),CONCATENATE("R37C",'Mapa final'!#REF!),"")</f>
        <v>#REF!</v>
      </c>
      <c r="U175" s="121" t="e">
        <f>IF(AND('Mapa final'!#REF!="Baja",'Mapa final'!#REF!="Mayor"),CONCATENATE("R37C",'Mapa final'!#REF!),"")</f>
        <v>#REF!</v>
      </c>
      <c r="V175" s="87" t="e">
        <f>IF(AND('Mapa final'!#REF!="Baja",'Mapa final'!#REF!="Catastrófico"),CONCATENATE("R37C",'Mapa final'!#REF!),"")</f>
        <v>#REF!</v>
      </c>
      <c r="W175" s="113" t="e">
        <f>IF(AND('Mapa final'!#REF!="Baja",'Mapa final'!#REF!="Catastrófico"),CONCATENATE("R37C",'Mapa final'!#REF!),"")</f>
        <v>#REF!</v>
      </c>
      <c r="X175" s="88" t="e">
        <f>IF(AND('Mapa final'!#REF!="Baja",'Mapa final'!#REF!="Catastrófico"),CONCATENATE("R37C",'Mapa final'!#REF!),"")</f>
        <v>#REF!</v>
      </c>
      <c r="Y175" s="36"/>
      <c r="Z175" s="205"/>
      <c r="AA175" s="208"/>
      <c r="AB175" s="208"/>
      <c r="AC175" s="208"/>
      <c r="AD175" s="208"/>
      <c r="AE175" s="207"/>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row>
    <row r="176" spans="1:61" ht="15" customHeight="1" x14ac:dyDescent="0.35">
      <c r="A176" s="36"/>
      <c r="B176" s="193"/>
      <c r="C176" s="194"/>
      <c r="D176" s="195"/>
      <c r="E176" s="177"/>
      <c r="F176" s="176"/>
      <c r="G176" s="176"/>
      <c r="H176" s="176"/>
      <c r="I176" s="176"/>
      <c r="J176" s="100" t="e">
        <f>IF(AND('Mapa final'!#REF!="Baja",'Mapa final'!#REF!="Leve"),CONCATENATE("R38C",'Mapa final'!#REF!),"")</f>
        <v>#REF!</v>
      </c>
      <c r="K176" s="115" t="e">
        <f>IF(AND('Mapa final'!#REF!="Baja",'Mapa final'!#REF!="Leve"),CONCATENATE("R38C",'Mapa final'!#REF!),"")</f>
        <v>#REF!</v>
      </c>
      <c r="L176" s="101" t="e">
        <f>IF(AND('Mapa final'!#REF!="Baja",'Mapa final'!#REF!="Leve"),CONCATENATE("R38C",'Mapa final'!#REF!),"")</f>
        <v>#REF!</v>
      </c>
      <c r="M176" s="92" t="e">
        <f>IF(AND('Mapa final'!#REF!="Baja",'Mapa final'!#REF!="Menor"),CONCATENATE("R38C",'Mapa final'!#REF!),"")</f>
        <v>#REF!</v>
      </c>
      <c r="N176" s="114" t="e">
        <f>IF(AND('Mapa final'!#REF!="Baja",'Mapa final'!#REF!="Menor"),CONCATENATE("R38C",'Mapa final'!#REF!),"")</f>
        <v>#REF!</v>
      </c>
      <c r="O176" s="93" t="e">
        <f>IF(AND('Mapa final'!#REF!="Baja",'Mapa final'!#REF!="Menor"),CONCATENATE("R38C",'Mapa final'!#REF!),"")</f>
        <v>#REF!</v>
      </c>
      <c r="P176" s="92" t="e">
        <f>IF(AND('Mapa final'!#REF!="Baja",'Mapa final'!#REF!="Moderado"),CONCATENATE("R38C",'Mapa final'!#REF!),"")</f>
        <v>#REF!</v>
      </c>
      <c r="Q176" s="114" t="e">
        <f>IF(AND('Mapa final'!#REF!="Baja",'Mapa final'!#REF!="Moderado"),CONCATENATE("R38C",'Mapa final'!#REF!),"")</f>
        <v>#REF!</v>
      </c>
      <c r="R176" s="93" t="e">
        <f>IF(AND('Mapa final'!#REF!="Baja",'Mapa final'!#REF!="Moderado"),CONCATENATE("R38C",'Mapa final'!#REF!),"")</f>
        <v>#REF!</v>
      </c>
      <c r="S176" s="119" t="e">
        <f>IF(AND('Mapa final'!#REF!="Baja",'Mapa final'!#REF!="Mayor"),CONCATENATE("R38C",'Mapa final'!#REF!),"")</f>
        <v>#REF!</v>
      </c>
      <c r="T176" s="120" t="e">
        <f>IF(AND('Mapa final'!#REF!="Baja",'Mapa final'!#REF!="Mayor"),CONCATENATE("R38C",'Mapa final'!#REF!),"")</f>
        <v>#REF!</v>
      </c>
      <c r="U176" s="121" t="e">
        <f>IF(AND('Mapa final'!#REF!="Baja",'Mapa final'!#REF!="Mayor"),CONCATENATE("R38C",'Mapa final'!#REF!),"")</f>
        <v>#REF!</v>
      </c>
      <c r="V176" s="87" t="e">
        <f>IF(AND('Mapa final'!#REF!="Baja",'Mapa final'!#REF!="Catastrófico"),CONCATENATE("R38C",'Mapa final'!#REF!),"")</f>
        <v>#REF!</v>
      </c>
      <c r="W176" s="113" t="e">
        <f>IF(AND('Mapa final'!#REF!="Baja",'Mapa final'!#REF!="Catastrófico"),CONCATENATE("R38C",'Mapa final'!#REF!),"")</f>
        <v>#REF!</v>
      </c>
      <c r="X176" s="88" t="e">
        <f>IF(AND('Mapa final'!#REF!="Baja",'Mapa final'!#REF!="Catastrófico"),CONCATENATE("R38C",'Mapa final'!#REF!),"")</f>
        <v>#REF!</v>
      </c>
      <c r="Y176" s="36"/>
      <c r="Z176" s="205"/>
      <c r="AA176" s="208"/>
      <c r="AB176" s="208"/>
      <c r="AC176" s="208"/>
      <c r="AD176" s="208"/>
      <c r="AE176" s="207"/>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row>
    <row r="177" spans="1:65" ht="15" customHeight="1" x14ac:dyDescent="0.35">
      <c r="A177" s="36"/>
      <c r="B177" s="193"/>
      <c r="C177" s="194"/>
      <c r="D177" s="195"/>
      <c r="E177" s="177"/>
      <c r="F177" s="176"/>
      <c r="G177" s="176"/>
      <c r="H177" s="176"/>
      <c r="I177" s="176"/>
      <c r="J177" s="100" t="e">
        <f>IF(AND('Mapa final'!#REF!="Baja",'Mapa final'!#REF!="Leve"),CONCATENATE("R39C",'Mapa final'!#REF!),"")</f>
        <v>#REF!</v>
      </c>
      <c r="K177" s="115" t="e">
        <f>IF(AND('Mapa final'!#REF!="Baja",'Mapa final'!#REF!="Leve"),CONCATENATE("R39C",'Mapa final'!#REF!),"")</f>
        <v>#REF!</v>
      </c>
      <c r="L177" s="101" t="e">
        <f>IF(AND('Mapa final'!#REF!="Baja",'Mapa final'!#REF!="Leve"),CONCATENATE("R39C",'Mapa final'!#REF!),"")</f>
        <v>#REF!</v>
      </c>
      <c r="M177" s="92" t="e">
        <f>IF(AND('Mapa final'!#REF!="Baja",'Mapa final'!#REF!="Menor"),CONCATENATE("R39C",'Mapa final'!#REF!),"")</f>
        <v>#REF!</v>
      </c>
      <c r="N177" s="114" t="e">
        <f>IF(AND('Mapa final'!#REF!="Baja",'Mapa final'!#REF!="Menor"),CONCATENATE("R39C",'Mapa final'!#REF!),"")</f>
        <v>#REF!</v>
      </c>
      <c r="O177" s="93" t="e">
        <f>IF(AND('Mapa final'!#REF!="Baja",'Mapa final'!#REF!="Menor"),CONCATENATE("R39C",'Mapa final'!#REF!),"")</f>
        <v>#REF!</v>
      </c>
      <c r="P177" s="92" t="e">
        <f>IF(AND('Mapa final'!#REF!="Baja",'Mapa final'!#REF!="Moderado"),CONCATENATE("R39C",'Mapa final'!#REF!),"")</f>
        <v>#REF!</v>
      </c>
      <c r="Q177" s="114" t="e">
        <f>IF(AND('Mapa final'!#REF!="Baja",'Mapa final'!#REF!="Moderado"),CONCATENATE("R39C",'Mapa final'!#REF!),"")</f>
        <v>#REF!</v>
      </c>
      <c r="R177" s="93" t="e">
        <f>IF(AND('Mapa final'!#REF!="Baja",'Mapa final'!#REF!="Moderado"),CONCATENATE("R39C",'Mapa final'!#REF!),"")</f>
        <v>#REF!</v>
      </c>
      <c r="S177" s="119" t="e">
        <f>IF(AND('Mapa final'!#REF!="Baja",'Mapa final'!#REF!="Mayor"),CONCATENATE("R39C",'Mapa final'!#REF!),"")</f>
        <v>#REF!</v>
      </c>
      <c r="T177" s="120" t="e">
        <f>IF(AND('Mapa final'!#REF!="Baja",'Mapa final'!#REF!="Mayor"),CONCATENATE("R39C",'Mapa final'!#REF!),"")</f>
        <v>#REF!</v>
      </c>
      <c r="U177" s="121" t="e">
        <f>IF(AND('Mapa final'!#REF!="Baja",'Mapa final'!#REF!="Mayor"),CONCATENATE("R39C",'Mapa final'!#REF!),"")</f>
        <v>#REF!</v>
      </c>
      <c r="V177" s="87" t="e">
        <f>IF(AND('Mapa final'!#REF!="Baja",'Mapa final'!#REF!="Catastrófico"),CONCATENATE("R39C",'Mapa final'!#REF!),"")</f>
        <v>#REF!</v>
      </c>
      <c r="W177" s="113" t="e">
        <f>IF(AND('Mapa final'!#REF!="Baja",'Mapa final'!#REF!="Catastrófico"),CONCATENATE("R39C",'Mapa final'!#REF!),"")</f>
        <v>#REF!</v>
      </c>
      <c r="X177" s="88" t="e">
        <f>IF(AND('Mapa final'!#REF!="Baja",'Mapa final'!#REF!="Catastrófico"),CONCATENATE("R39C",'Mapa final'!#REF!),"")</f>
        <v>#REF!</v>
      </c>
      <c r="Y177" s="36"/>
      <c r="Z177" s="205"/>
      <c r="AA177" s="208"/>
      <c r="AB177" s="208"/>
      <c r="AC177" s="208"/>
      <c r="AD177" s="208"/>
      <c r="AE177" s="207"/>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row>
    <row r="178" spans="1:65" ht="15" customHeight="1" x14ac:dyDescent="0.35">
      <c r="A178" s="36"/>
      <c r="B178" s="193"/>
      <c r="C178" s="194"/>
      <c r="D178" s="195"/>
      <c r="E178" s="177"/>
      <c r="F178" s="176"/>
      <c r="G178" s="176"/>
      <c r="H178" s="176"/>
      <c r="I178" s="176"/>
      <c r="J178" s="100" t="e">
        <f>IF(AND('Mapa final'!#REF!="Baja",'Mapa final'!#REF!="Leve"),CONCATENATE("R40C",'Mapa final'!#REF!),"")</f>
        <v>#REF!</v>
      </c>
      <c r="K178" s="115" t="e">
        <f>IF(AND('Mapa final'!#REF!="Baja",'Mapa final'!#REF!="Leve"),CONCATENATE("R40C",'Mapa final'!#REF!),"")</f>
        <v>#REF!</v>
      </c>
      <c r="L178" s="101" t="e">
        <f>IF(AND('Mapa final'!#REF!="Baja",'Mapa final'!#REF!="Leve"),CONCATENATE("R40C",'Mapa final'!#REF!),"")</f>
        <v>#REF!</v>
      </c>
      <c r="M178" s="92" t="e">
        <f>IF(AND('Mapa final'!#REF!="Baja",'Mapa final'!#REF!="Menor"),CONCATENATE("R40C",'Mapa final'!#REF!),"")</f>
        <v>#REF!</v>
      </c>
      <c r="N178" s="114" t="e">
        <f>IF(AND('Mapa final'!#REF!="Baja",'Mapa final'!#REF!="Menor"),CONCATENATE("R40C",'Mapa final'!#REF!),"")</f>
        <v>#REF!</v>
      </c>
      <c r="O178" s="93" t="e">
        <f>IF(AND('Mapa final'!#REF!="Baja",'Mapa final'!#REF!="Menor"),CONCATENATE("R40C",'Mapa final'!#REF!),"")</f>
        <v>#REF!</v>
      </c>
      <c r="P178" s="92" t="e">
        <f>IF(AND('Mapa final'!#REF!="Baja",'Mapa final'!#REF!="Moderado"),CONCATENATE("R40C",'Mapa final'!#REF!),"")</f>
        <v>#REF!</v>
      </c>
      <c r="Q178" s="114" t="e">
        <f>IF(AND('Mapa final'!#REF!="Baja",'Mapa final'!#REF!="Moderado"),CONCATENATE("R40C",'Mapa final'!#REF!),"")</f>
        <v>#REF!</v>
      </c>
      <c r="R178" s="93" t="e">
        <f>IF(AND('Mapa final'!#REF!="Baja",'Mapa final'!#REF!="Moderado"),CONCATENATE("R40C",'Mapa final'!#REF!),"")</f>
        <v>#REF!</v>
      </c>
      <c r="S178" s="119" t="e">
        <f>IF(AND('Mapa final'!#REF!="Baja",'Mapa final'!#REF!="Mayor"),CONCATENATE("R40C",'Mapa final'!#REF!),"")</f>
        <v>#REF!</v>
      </c>
      <c r="T178" s="120" t="e">
        <f>IF(AND('Mapa final'!#REF!="Baja",'Mapa final'!#REF!="Mayor"),CONCATENATE("R40C",'Mapa final'!#REF!),"")</f>
        <v>#REF!</v>
      </c>
      <c r="U178" s="121" t="e">
        <f>IF(AND('Mapa final'!#REF!="Baja",'Mapa final'!#REF!="Mayor"),CONCATENATE("R40C",'Mapa final'!#REF!),"")</f>
        <v>#REF!</v>
      </c>
      <c r="V178" s="87" t="e">
        <f>IF(AND('Mapa final'!#REF!="Baja",'Mapa final'!#REF!="Catastrófico"),CONCATENATE("R40C",'Mapa final'!#REF!),"")</f>
        <v>#REF!</v>
      </c>
      <c r="W178" s="113" t="e">
        <f>IF(AND('Mapa final'!#REF!="Baja",'Mapa final'!#REF!="Catastrófico"),CONCATENATE("R40C",'Mapa final'!#REF!),"")</f>
        <v>#REF!</v>
      </c>
      <c r="X178" s="88" t="e">
        <f>IF(AND('Mapa final'!#REF!="Baja",'Mapa final'!#REF!="Catastrófico"),CONCATENATE("R40C",'Mapa final'!#REF!),"")</f>
        <v>#REF!</v>
      </c>
      <c r="Y178" s="36"/>
      <c r="Z178" s="205"/>
      <c r="AA178" s="208"/>
      <c r="AB178" s="208"/>
      <c r="AC178" s="208"/>
      <c r="AD178" s="208"/>
      <c r="AE178" s="207"/>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row>
    <row r="179" spans="1:65" ht="15" customHeight="1" x14ac:dyDescent="0.35">
      <c r="A179" s="36"/>
      <c r="B179" s="193"/>
      <c r="C179" s="194"/>
      <c r="D179" s="195"/>
      <c r="E179" s="177"/>
      <c r="F179" s="176"/>
      <c r="G179" s="176"/>
      <c r="H179" s="176"/>
      <c r="I179" s="176"/>
      <c r="J179" s="100" t="e">
        <f>IF(AND('Mapa final'!#REF!="Baja",'Mapa final'!#REF!="Leve"),CONCATENATE("R41C",'Mapa final'!#REF!),"")</f>
        <v>#REF!</v>
      </c>
      <c r="K179" s="115" t="e">
        <f>IF(AND('Mapa final'!#REF!="Baja",'Mapa final'!#REF!="Leve"),CONCATENATE("R41C",'Mapa final'!#REF!),"")</f>
        <v>#REF!</v>
      </c>
      <c r="L179" s="101" t="e">
        <f>IF(AND('Mapa final'!#REF!="Baja",'Mapa final'!#REF!="Leve"),CONCATENATE("R41C",'Mapa final'!#REF!),"")</f>
        <v>#REF!</v>
      </c>
      <c r="M179" s="92" t="e">
        <f>IF(AND('Mapa final'!#REF!="Baja",'Mapa final'!#REF!="Menor"),CONCATENATE("R41C",'Mapa final'!#REF!),"")</f>
        <v>#REF!</v>
      </c>
      <c r="N179" s="114" t="e">
        <f>IF(AND('Mapa final'!#REF!="Baja",'Mapa final'!#REF!="Menor"),CONCATENATE("R41C",'Mapa final'!#REF!),"")</f>
        <v>#REF!</v>
      </c>
      <c r="O179" s="93" t="e">
        <f>IF(AND('Mapa final'!#REF!="Baja",'Mapa final'!#REF!="Menor"),CONCATENATE("R41C",'Mapa final'!#REF!),"")</f>
        <v>#REF!</v>
      </c>
      <c r="P179" s="92" t="e">
        <f>IF(AND('Mapa final'!#REF!="Baja",'Mapa final'!#REF!="Moderado"),CONCATENATE("R41C",'Mapa final'!#REF!),"")</f>
        <v>#REF!</v>
      </c>
      <c r="Q179" s="114" t="e">
        <f>IF(AND('Mapa final'!#REF!="Baja",'Mapa final'!#REF!="Moderado"),CONCATENATE("R41C",'Mapa final'!#REF!),"")</f>
        <v>#REF!</v>
      </c>
      <c r="R179" s="93" t="e">
        <f>IF(AND('Mapa final'!#REF!="Baja",'Mapa final'!#REF!="Moderado"),CONCATENATE("R41C",'Mapa final'!#REF!),"")</f>
        <v>#REF!</v>
      </c>
      <c r="S179" s="119" t="e">
        <f>IF(AND('Mapa final'!#REF!="Baja",'Mapa final'!#REF!="Mayor"),CONCATENATE("R41C",'Mapa final'!#REF!),"")</f>
        <v>#REF!</v>
      </c>
      <c r="T179" s="120" t="e">
        <f>IF(AND('Mapa final'!#REF!="Baja",'Mapa final'!#REF!="Mayor"),CONCATENATE("R41C",'Mapa final'!#REF!),"")</f>
        <v>#REF!</v>
      </c>
      <c r="U179" s="121" t="e">
        <f>IF(AND('Mapa final'!#REF!="Baja",'Mapa final'!#REF!="Mayor"),CONCATENATE("R41C",'Mapa final'!#REF!),"")</f>
        <v>#REF!</v>
      </c>
      <c r="V179" s="87" t="e">
        <f>IF(AND('Mapa final'!#REF!="Baja",'Mapa final'!#REF!="Catastrófico"),CONCATENATE("R41C",'Mapa final'!#REF!),"")</f>
        <v>#REF!</v>
      </c>
      <c r="W179" s="113" t="e">
        <f>IF(AND('Mapa final'!#REF!="Baja",'Mapa final'!#REF!="Catastrófico"),CONCATENATE("R41C",'Mapa final'!#REF!),"")</f>
        <v>#REF!</v>
      </c>
      <c r="X179" s="88" t="e">
        <f>IF(AND('Mapa final'!#REF!="Baja",'Mapa final'!#REF!="Catastrófico"),CONCATENATE("R41C",'Mapa final'!#REF!),"")</f>
        <v>#REF!</v>
      </c>
      <c r="Y179" s="36"/>
      <c r="Z179" s="205"/>
      <c r="AA179" s="208"/>
      <c r="AB179" s="208"/>
      <c r="AC179" s="208"/>
      <c r="AD179" s="208"/>
      <c r="AE179" s="207"/>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row>
    <row r="180" spans="1:65" ht="15" customHeight="1" x14ac:dyDescent="0.35">
      <c r="A180" s="36"/>
      <c r="B180" s="193"/>
      <c r="C180" s="194"/>
      <c r="D180" s="195"/>
      <c r="E180" s="177"/>
      <c r="F180" s="176"/>
      <c r="G180" s="176"/>
      <c r="H180" s="176"/>
      <c r="I180" s="176"/>
      <c r="J180" s="100" t="e">
        <f>IF(AND('Mapa final'!#REF!="Baja",'Mapa final'!#REF!="Leve"),CONCATENATE("R42C",'Mapa final'!#REF!),"")</f>
        <v>#REF!</v>
      </c>
      <c r="K180" s="115" t="e">
        <f>IF(AND('Mapa final'!#REF!="Baja",'Mapa final'!#REF!="Leve"),CONCATENATE("R42C",'Mapa final'!#REF!),"")</f>
        <v>#REF!</v>
      </c>
      <c r="L180" s="101" t="e">
        <f>IF(AND('Mapa final'!#REF!="Baja",'Mapa final'!#REF!="Leve"),CONCATENATE("R42C",'Mapa final'!#REF!),"")</f>
        <v>#REF!</v>
      </c>
      <c r="M180" s="92" t="e">
        <f>IF(AND('Mapa final'!#REF!="Baja",'Mapa final'!#REF!="Menor"),CONCATENATE("R42C",'Mapa final'!#REF!),"")</f>
        <v>#REF!</v>
      </c>
      <c r="N180" s="114" t="e">
        <f>IF(AND('Mapa final'!#REF!="Baja",'Mapa final'!#REF!="Menor"),CONCATENATE("R42C",'Mapa final'!#REF!),"")</f>
        <v>#REF!</v>
      </c>
      <c r="O180" s="93" t="e">
        <f>IF(AND('Mapa final'!#REF!="Baja",'Mapa final'!#REF!="Menor"),CONCATENATE("R42C",'Mapa final'!#REF!),"")</f>
        <v>#REF!</v>
      </c>
      <c r="P180" s="92" t="e">
        <f>IF(AND('Mapa final'!#REF!="Baja",'Mapa final'!#REF!="Moderado"),CONCATENATE("R42C",'Mapa final'!#REF!),"")</f>
        <v>#REF!</v>
      </c>
      <c r="Q180" s="114" t="e">
        <f>IF(AND('Mapa final'!#REF!="Baja",'Mapa final'!#REF!="Moderado"),CONCATENATE("R42C",'Mapa final'!#REF!),"")</f>
        <v>#REF!</v>
      </c>
      <c r="R180" s="93" t="e">
        <f>IF(AND('Mapa final'!#REF!="Baja",'Mapa final'!#REF!="Moderado"),CONCATENATE("R42C",'Mapa final'!#REF!),"")</f>
        <v>#REF!</v>
      </c>
      <c r="S180" s="119" t="e">
        <f>IF(AND('Mapa final'!#REF!="Baja",'Mapa final'!#REF!="Mayor"),CONCATENATE("R42C",'Mapa final'!#REF!),"")</f>
        <v>#REF!</v>
      </c>
      <c r="T180" s="120" t="e">
        <f>IF(AND('Mapa final'!#REF!="Baja",'Mapa final'!#REF!="Mayor"),CONCATENATE("R42C",'Mapa final'!#REF!),"")</f>
        <v>#REF!</v>
      </c>
      <c r="U180" s="121" t="e">
        <f>IF(AND('Mapa final'!#REF!="Baja",'Mapa final'!#REF!="Mayor"),CONCATENATE("R42C",'Mapa final'!#REF!),"")</f>
        <v>#REF!</v>
      </c>
      <c r="V180" s="87" t="e">
        <f>IF(AND('Mapa final'!#REF!="Baja",'Mapa final'!#REF!="Catastrófico"),CONCATENATE("R42C",'Mapa final'!#REF!),"")</f>
        <v>#REF!</v>
      </c>
      <c r="W180" s="113" t="e">
        <f>IF(AND('Mapa final'!#REF!="Baja",'Mapa final'!#REF!="Catastrófico"),CONCATENATE("R42C",'Mapa final'!#REF!),"")</f>
        <v>#REF!</v>
      </c>
      <c r="X180" s="88" t="e">
        <f>IF(AND('Mapa final'!#REF!="Baja",'Mapa final'!#REF!="Catastrófico"),CONCATENATE("R42C",'Mapa final'!#REF!),"")</f>
        <v>#REF!</v>
      </c>
      <c r="Y180" s="36"/>
      <c r="Z180" s="205"/>
      <c r="AA180" s="208"/>
      <c r="AB180" s="208"/>
      <c r="AC180" s="208"/>
      <c r="AD180" s="208"/>
      <c r="AE180" s="207"/>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row>
    <row r="181" spans="1:65" ht="15" customHeight="1" thickBot="1" x14ac:dyDescent="0.4">
      <c r="A181" s="36"/>
      <c r="B181" s="193"/>
      <c r="C181" s="194"/>
      <c r="D181" s="195"/>
      <c r="E181" s="177"/>
      <c r="F181" s="176"/>
      <c r="G181" s="176"/>
      <c r="H181" s="176"/>
      <c r="I181" s="176"/>
      <c r="J181" s="100" t="e">
        <f>IF(AND('Mapa final'!#REF!="Baja",'Mapa final'!#REF!="Leve"),CONCATENATE("R43C",'Mapa final'!#REF!),"")</f>
        <v>#REF!</v>
      </c>
      <c r="K181" s="115" t="e">
        <f>IF(AND('Mapa final'!#REF!="Baja",'Mapa final'!#REF!="Leve"),CONCATENATE("R43C",'Mapa final'!#REF!),"")</f>
        <v>#REF!</v>
      </c>
      <c r="L181" s="101" t="e">
        <f>IF(AND('Mapa final'!#REF!="Baja",'Mapa final'!#REF!="Leve"),CONCATENATE("R43C",'Mapa final'!#REF!),"")</f>
        <v>#REF!</v>
      </c>
      <c r="M181" s="92" t="e">
        <f>IF(AND('Mapa final'!#REF!="Baja",'Mapa final'!#REF!="Menor"),CONCATENATE("R43C",'Mapa final'!#REF!),"")</f>
        <v>#REF!</v>
      </c>
      <c r="N181" s="114" t="e">
        <f>IF(AND('Mapa final'!#REF!="Baja",'Mapa final'!#REF!="Menor"),CONCATENATE("R43C",'Mapa final'!#REF!),"")</f>
        <v>#REF!</v>
      </c>
      <c r="O181" s="93" t="e">
        <f>IF(AND('Mapa final'!#REF!="Baja",'Mapa final'!#REF!="Menor"),CONCATENATE("R43C",'Mapa final'!#REF!),"")</f>
        <v>#REF!</v>
      </c>
      <c r="P181" s="92" t="e">
        <f>IF(AND('Mapa final'!#REF!="Baja",'Mapa final'!#REF!="Moderado"),CONCATENATE("R43C",'Mapa final'!#REF!),"")</f>
        <v>#REF!</v>
      </c>
      <c r="Q181" s="114" t="e">
        <f>IF(AND('Mapa final'!#REF!="Baja",'Mapa final'!#REF!="Moderado"),CONCATENATE("R43C",'Mapa final'!#REF!),"")</f>
        <v>#REF!</v>
      </c>
      <c r="R181" s="93" t="e">
        <f>IF(AND('Mapa final'!#REF!="Baja",'Mapa final'!#REF!="Moderado"),CONCATENATE("R43C",'Mapa final'!#REF!),"")</f>
        <v>#REF!</v>
      </c>
      <c r="S181" s="119" t="e">
        <f>IF(AND('Mapa final'!#REF!="Baja",'Mapa final'!#REF!="Mayor"),CONCATENATE("R43C",'Mapa final'!#REF!),"")</f>
        <v>#REF!</v>
      </c>
      <c r="T181" s="120" t="e">
        <f>IF(AND('Mapa final'!#REF!="Baja",'Mapa final'!#REF!="Mayor"),CONCATENATE("R43C",'Mapa final'!#REF!),"")</f>
        <v>#REF!</v>
      </c>
      <c r="U181" s="121" t="e">
        <f>IF(AND('Mapa final'!#REF!="Baja",'Mapa final'!#REF!="Mayor"),CONCATENATE("R43C",'Mapa final'!#REF!),"")</f>
        <v>#REF!</v>
      </c>
      <c r="V181" s="87" t="e">
        <f>IF(AND('Mapa final'!#REF!="Baja",'Mapa final'!#REF!="Catastrófico"),CONCATENATE("R43C",'Mapa final'!#REF!),"")</f>
        <v>#REF!</v>
      </c>
      <c r="W181" s="113" t="e">
        <f>IF(AND('Mapa final'!#REF!="Baja",'Mapa final'!#REF!="Catastrófico"),CONCATENATE("R43C",'Mapa final'!#REF!),"")</f>
        <v>#REF!</v>
      </c>
      <c r="X181" s="88" t="e">
        <f>IF(AND('Mapa final'!#REF!="Baja",'Mapa final'!#REF!="Catastrófico"),CONCATENATE("R43C",'Mapa final'!#REF!),"")</f>
        <v>#REF!</v>
      </c>
      <c r="Y181" s="36"/>
      <c r="Z181" s="205"/>
      <c r="AA181" s="208"/>
      <c r="AB181" s="208"/>
      <c r="AC181" s="208"/>
      <c r="AD181" s="208"/>
      <c r="AE181" s="207"/>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row>
    <row r="182" spans="1:65" ht="16.5" customHeight="1" x14ac:dyDescent="0.35">
      <c r="A182" s="36"/>
      <c r="B182" s="193"/>
      <c r="C182" s="194"/>
      <c r="D182" s="195"/>
      <c r="E182" s="173" t="s">
        <v>97</v>
      </c>
      <c r="F182" s="174"/>
      <c r="G182" s="174"/>
      <c r="H182" s="174"/>
      <c r="I182" s="199"/>
      <c r="J182" s="97" t="e">
        <f>IF(AND('Mapa final'!#REF!="Muy Baja",'Mapa final'!#REF!="Leve"),CONCATENATE("R1C",'Mapa final'!#REF!),"")</f>
        <v>#REF!</v>
      </c>
      <c r="K182" s="98" t="e">
        <f>IF(AND('Mapa final'!#REF!="Muy Baja",'Mapa final'!#REF!="Leve"),CONCATENATE("R1C",'Mapa final'!#REF!),"")</f>
        <v>#REF!</v>
      </c>
      <c r="L182" s="99" t="e">
        <f>IF(AND('Mapa final'!#REF!="Muy Baja",'Mapa final'!#REF!="Leve"),CONCATENATE("R1C",'Mapa final'!#REF!),"")</f>
        <v>#REF!</v>
      </c>
      <c r="M182" s="97" t="e">
        <f>IF(AND('Mapa final'!#REF!="Muy Baja",'Mapa final'!#REF!="Menor"),CONCATENATE("R1C",'Mapa final'!#REF!),"")</f>
        <v>#REF!</v>
      </c>
      <c r="N182" s="98" t="e">
        <f>IF(AND('Mapa final'!#REF!="Muy Baja",'Mapa final'!#REF!="Menor"),CONCATENATE("R1C",'Mapa final'!#REF!),"")</f>
        <v>#REF!</v>
      </c>
      <c r="O182" s="99" t="e">
        <f>IF(AND('Mapa final'!#REF!="Muy Baja",'Mapa final'!#REF!="Menor"),CONCATENATE("R1C",'Mapa final'!#REF!),"")</f>
        <v>#REF!</v>
      </c>
      <c r="P182" s="89" t="e">
        <f>IF(AND('Mapa final'!#REF!="Muy Baja",'Mapa final'!#REF!="Moderado"),CONCATENATE("R1C",'Mapa final'!#REF!),"")</f>
        <v>#REF!</v>
      </c>
      <c r="Q182" s="90" t="e">
        <f>IF(AND('Mapa final'!#REF!="Muy Baja",'Mapa final'!#REF!="Moderado"),CONCATENATE("R1C",'Mapa final'!#REF!),"")</f>
        <v>#REF!</v>
      </c>
      <c r="R182" s="91" t="e">
        <f>IF(AND('Mapa final'!#REF!="Muy Baja",'Mapa final'!#REF!="Moderado"),CONCATENATE("R1C",'Mapa final'!#REF!),"")</f>
        <v>#REF!</v>
      </c>
      <c r="S182" s="116" t="e">
        <f>IF(AND('Mapa final'!#REF!="Muy Baja",'Mapa final'!#REF!="Mayor"),CONCATENATE("R1C",'Mapa final'!#REF!),"")</f>
        <v>#REF!</v>
      </c>
      <c r="T182" s="117" t="e">
        <f>IF(AND('Mapa final'!#REF!="Muy Baja",'Mapa final'!#REF!="Mayor"),CONCATENATE("R1C",'Mapa final'!#REF!),"")</f>
        <v>#REF!</v>
      </c>
      <c r="U182" s="118" t="e">
        <f>IF(AND('Mapa final'!#REF!="Muy Baja",'Mapa final'!#REF!="Mayor"),CONCATENATE("R1C",'Mapa final'!#REF!),"")</f>
        <v>#REF!</v>
      </c>
      <c r="V182" s="84" t="e">
        <f>IF(AND('Mapa final'!#REF!="Muy Baja",'Mapa final'!#REF!="Catastrófico"),CONCATENATE("R1C",'Mapa final'!#REF!),"")</f>
        <v>#REF!</v>
      </c>
      <c r="W182" s="85" t="e">
        <f>IF(AND('Mapa final'!#REF!="Muy Baja",'Mapa final'!#REF!="Catastrófico"),CONCATENATE("R1C",'Mapa final'!#REF!),"")</f>
        <v>#REF!</v>
      </c>
      <c r="X182" s="86" t="e">
        <f>IF(AND('Mapa final'!#REF!="Muy Baja",'Mapa final'!#REF!="Catastrófico"),CONCATENATE("R1C",'Mapa final'!#REF!),"")</f>
        <v>#REF!</v>
      </c>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row>
    <row r="183" spans="1:65" ht="15.5" x14ac:dyDescent="0.35">
      <c r="A183" s="36"/>
      <c r="B183" s="193"/>
      <c r="C183" s="194"/>
      <c r="D183" s="195"/>
      <c r="E183" s="175"/>
      <c r="F183" s="200"/>
      <c r="G183" s="200"/>
      <c r="H183" s="200"/>
      <c r="I183" s="201"/>
      <c r="J183" s="100" t="e">
        <f>IF(AND('Mapa final'!#REF!="Muy Baja",'Mapa final'!#REF!="Leve"),CONCATENATE("R2C",'Mapa final'!#REF!),"")</f>
        <v>#REF!</v>
      </c>
      <c r="K183" s="115" t="e">
        <f>IF(AND('Mapa final'!#REF!="Muy Baja",'Mapa final'!#REF!="Leve"),CONCATENATE("R2C",'Mapa final'!#REF!),"")</f>
        <v>#REF!</v>
      </c>
      <c r="L183" s="101" t="e">
        <f>IF(AND('Mapa final'!#REF!="Muy Baja",'Mapa final'!#REF!="Leve"),CONCATENATE("R2C",'Mapa final'!#REF!),"")</f>
        <v>#REF!</v>
      </c>
      <c r="M183" s="100" t="e">
        <f>IF(AND('Mapa final'!#REF!="Muy Baja",'Mapa final'!#REF!="Menor"),CONCATENATE("R2C",'Mapa final'!#REF!),"")</f>
        <v>#REF!</v>
      </c>
      <c r="N183" s="115" t="e">
        <f>IF(AND('Mapa final'!#REF!="Muy Baja",'Mapa final'!#REF!="Menor"),CONCATENATE("R2C",'Mapa final'!#REF!),"")</f>
        <v>#REF!</v>
      </c>
      <c r="O183" s="101" t="e">
        <f>IF(AND('Mapa final'!#REF!="Muy Baja",'Mapa final'!#REF!="Menor"),CONCATENATE("R2C",'Mapa final'!#REF!),"")</f>
        <v>#REF!</v>
      </c>
      <c r="P183" s="92" t="e">
        <f>IF(AND('Mapa final'!#REF!="Muy Baja",'Mapa final'!#REF!="Moderado"),CONCATENATE("R2C",'Mapa final'!#REF!),"")</f>
        <v>#REF!</v>
      </c>
      <c r="Q183" s="114" t="e">
        <f>IF(AND('Mapa final'!#REF!="Muy Baja",'Mapa final'!#REF!="Moderado"),CONCATENATE("R2C",'Mapa final'!#REF!),"")</f>
        <v>#REF!</v>
      </c>
      <c r="R183" s="93" t="e">
        <f>IF(AND('Mapa final'!#REF!="Muy Baja",'Mapa final'!#REF!="Moderado"),CONCATENATE("R2C",'Mapa final'!#REF!),"")</f>
        <v>#REF!</v>
      </c>
      <c r="S183" s="119" t="e">
        <f>IF(AND('Mapa final'!#REF!="Muy Baja",'Mapa final'!#REF!="Mayor"),CONCATENATE("R2C",'Mapa final'!#REF!),"")</f>
        <v>#REF!</v>
      </c>
      <c r="T183" s="120" t="e">
        <f>IF(AND('Mapa final'!#REF!="Muy Baja",'Mapa final'!#REF!="Mayor"),CONCATENATE("R2C",'Mapa final'!#REF!),"")</f>
        <v>#REF!</v>
      </c>
      <c r="U183" s="121" t="e">
        <f>IF(AND('Mapa final'!#REF!="Muy Baja",'Mapa final'!#REF!="Mayor"),CONCATENATE("R2C",'Mapa final'!#REF!),"")</f>
        <v>#REF!</v>
      </c>
      <c r="V183" s="87" t="e">
        <f>IF(AND('Mapa final'!#REF!="Muy Baja",'Mapa final'!#REF!="Catastrófico"),CONCATENATE("R2C",'Mapa final'!#REF!),"")</f>
        <v>#REF!</v>
      </c>
      <c r="W183" s="113" t="e">
        <f>IF(AND('Mapa final'!#REF!="Muy Baja",'Mapa final'!#REF!="Catastrófico"),CONCATENATE("R2C",'Mapa final'!#REF!),"")</f>
        <v>#REF!</v>
      </c>
      <c r="X183" s="88" t="e">
        <f>IF(AND('Mapa final'!#REF!="Muy Baja",'Mapa final'!#REF!="Catastrófico"),CONCATENATE("R2C",'Mapa final'!#REF!),"")</f>
        <v>#REF!</v>
      </c>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row>
    <row r="184" spans="1:65" ht="15.5" x14ac:dyDescent="0.35">
      <c r="A184" s="36"/>
      <c r="B184" s="193"/>
      <c r="C184" s="194"/>
      <c r="D184" s="195"/>
      <c r="E184" s="175"/>
      <c r="F184" s="200"/>
      <c r="G184" s="200"/>
      <c r="H184" s="200"/>
      <c r="I184" s="201"/>
      <c r="J184" s="100" t="e">
        <f>IF(AND('Mapa final'!#REF!="Muy Baja",'Mapa final'!#REF!="Leve"),CONCATENATE("R3C",'Mapa final'!#REF!),"")</f>
        <v>#REF!</v>
      </c>
      <c r="K184" s="115" t="e">
        <f>IF(AND('Mapa final'!#REF!="Muy Baja",'Mapa final'!#REF!="Leve"),CONCATENATE("R3C",'Mapa final'!#REF!),"")</f>
        <v>#REF!</v>
      </c>
      <c r="L184" s="101" t="e">
        <f>IF(AND('Mapa final'!#REF!="Muy Baja",'Mapa final'!#REF!="Leve"),CONCATENATE("R3C",'Mapa final'!#REF!),"")</f>
        <v>#REF!</v>
      </c>
      <c r="M184" s="100" t="e">
        <f>IF(AND('Mapa final'!#REF!="Muy Baja",'Mapa final'!#REF!="Menor"),CONCATENATE("R3C",'Mapa final'!#REF!),"")</f>
        <v>#REF!</v>
      </c>
      <c r="N184" s="115" t="e">
        <f>IF(AND('Mapa final'!#REF!="Muy Baja",'Mapa final'!#REF!="Menor"),CONCATENATE("R3C",'Mapa final'!#REF!),"")</f>
        <v>#REF!</v>
      </c>
      <c r="O184" s="101" t="e">
        <f>IF(AND('Mapa final'!#REF!="Muy Baja",'Mapa final'!#REF!="Menor"),CONCATENATE("R3C",'Mapa final'!#REF!),"")</f>
        <v>#REF!</v>
      </c>
      <c r="P184" s="92" t="e">
        <f>IF(AND('Mapa final'!#REF!="Muy Baja",'Mapa final'!#REF!="Moderado"),CONCATENATE("R3C",'Mapa final'!#REF!),"")</f>
        <v>#REF!</v>
      </c>
      <c r="Q184" s="114" t="e">
        <f>IF(AND('Mapa final'!#REF!="Muy Baja",'Mapa final'!#REF!="Moderado"),CONCATENATE("R3C",'Mapa final'!#REF!),"")</f>
        <v>#REF!</v>
      </c>
      <c r="R184" s="93" t="e">
        <f>IF(AND('Mapa final'!#REF!="Muy Baja",'Mapa final'!#REF!="Moderado"),CONCATENATE("R3C",'Mapa final'!#REF!),"")</f>
        <v>#REF!</v>
      </c>
      <c r="S184" s="119" t="e">
        <f>IF(AND('Mapa final'!#REF!="Muy Baja",'Mapa final'!#REF!="Mayor"),CONCATENATE("R3C",'Mapa final'!#REF!),"")</f>
        <v>#REF!</v>
      </c>
      <c r="T184" s="120" t="e">
        <f>IF(AND('Mapa final'!#REF!="Muy Baja",'Mapa final'!#REF!="Mayor"),CONCATENATE("R3C",'Mapa final'!#REF!),"")</f>
        <v>#REF!</v>
      </c>
      <c r="U184" s="121" t="e">
        <f>IF(AND('Mapa final'!#REF!="Muy Baja",'Mapa final'!#REF!="Mayor"),CONCATENATE("R3C",'Mapa final'!#REF!),"")</f>
        <v>#REF!</v>
      </c>
      <c r="V184" s="87" t="e">
        <f>IF(AND('Mapa final'!#REF!="Muy Baja",'Mapa final'!#REF!="Catastrófico"),CONCATENATE("R3C",'Mapa final'!#REF!),"")</f>
        <v>#REF!</v>
      </c>
      <c r="W184" s="113" t="e">
        <f>IF(AND('Mapa final'!#REF!="Muy Baja",'Mapa final'!#REF!="Catastrófico"),CONCATENATE("R3C",'Mapa final'!#REF!),"")</f>
        <v>#REF!</v>
      </c>
      <c r="X184" s="88" t="e">
        <f>IF(AND('Mapa final'!#REF!="Muy Baja",'Mapa final'!#REF!="Catastrófico"),CONCATENATE("R3C",'Mapa final'!#REF!),"")</f>
        <v>#REF!</v>
      </c>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row>
    <row r="185" spans="1:65" ht="15.5" x14ac:dyDescent="0.35">
      <c r="A185" s="36"/>
      <c r="B185" s="193"/>
      <c r="C185" s="194"/>
      <c r="D185" s="195"/>
      <c r="E185" s="175"/>
      <c r="F185" s="200"/>
      <c r="G185" s="200"/>
      <c r="H185" s="200"/>
      <c r="I185" s="201"/>
      <c r="J185" s="100" t="e">
        <f>IF(AND('Mapa final'!#REF!="Muy Baja",'Mapa final'!#REF!="Leve"),CONCATENATE("R4C",'Mapa final'!#REF!),"")</f>
        <v>#REF!</v>
      </c>
      <c r="K185" s="115" t="e">
        <f>IF(AND('Mapa final'!#REF!="Muy Baja",'Mapa final'!#REF!="Leve"),CONCATENATE("R4C",'Mapa final'!#REF!),"")</f>
        <v>#REF!</v>
      </c>
      <c r="L185" s="101" t="e">
        <f>IF(AND('Mapa final'!#REF!="Muy Baja",'Mapa final'!#REF!="Leve"),CONCATENATE("R4C",'Mapa final'!#REF!),"")</f>
        <v>#REF!</v>
      </c>
      <c r="M185" s="100" t="e">
        <f>IF(AND('Mapa final'!#REF!="Muy Baja",'Mapa final'!#REF!="Menor"),CONCATENATE("R4C",'Mapa final'!#REF!),"")</f>
        <v>#REF!</v>
      </c>
      <c r="N185" s="115" t="e">
        <f>IF(AND('Mapa final'!#REF!="Muy Baja",'Mapa final'!#REF!="Menor"),CONCATENATE("R4C",'Mapa final'!#REF!),"")</f>
        <v>#REF!</v>
      </c>
      <c r="O185" s="101" t="e">
        <f>IF(AND('Mapa final'!#REF!="Muy Baja",'Mapa final'!#REF!="Menor"),CONCATENATE("R4C",'Mapa final'!#REF!),"")</f>
        <v>#REF!</v>
      </c>
      <c r="P185" s="92" t="e">
        <f>IF(AND('Mapa final'!#REF!="Muy Baja",'Mapa final'!#REF!="Moderado"),CONCATENATE("R4C",'Mapa final'!#REF!),"")</f>
        <v>#REF!</v>
      </c>
      <c r="Q185" s="114" t="e">
        <f>IF(AND('Mapa final'!#REF!="Muy Baja",'Mapa final'!#REF!="Moderado"),CONCATENATE("R4C",'Mapa final'!#REF!),"")</f>
        <v>#REF!</v>
      </c>
      <c r="R185" s="93" t="e">
        <f>IF(AND('Mapa final'!#REF!="Muy Baja",'Mapa final'!#REF!="Moderado"),CONCATENATE("R4C",'Mapa final'!#REF!),"")</f>
        <v>#REF!</v>
      </c>
      <c r="S185" s="119" t="e">
        <f>IF(AND('Mapa final'!#REF!="Muy Baja",'Mapa final'!#REF!="Mayor"),CONCATENATE("R4C",'Mapa final'!#REF!),"")</f>
        <v>#REF!</v>
      </c>
      <c r="T185" s="120" t="e">
        <f>IF(AND('Mapa final'!#REF!="Muy Baja",'Mapa final'!#REF!="Mayor"),CONCATENATE("R4C",'Mapa final'!#REF!),"")</f>
        <v>#REF!</v>
      </c>
      <c r="U185" s="121" t="e">
        <f>IF(AND('Mapa final'!#REF!="Muy Baja",'Mapa final'!#REF!="Mayor"),CONCATENATE("R4C",'Mapa final'!#REF!),"")</f>
        <v>#REF!</v>
      </c>
      <c r="V185" s="87" t="e">
        <f>IF(AND('Mapa final'!#REF!="Muy Baja",'Mapa final'!#REF!="Catastrófico"),CONCATENATE("R4C",'Mapa final'!#REF!),"")</f>
        <v>#REF!</v>
      </c>
      <c r="W185" s="113" t="e">
        <f>IF(AND('Mapa final'!#REF!="Muy Baja",'Mapa final'!#REF!="Catastrófico"),CONCATENATE("R4C",'Mapa final'!#REF!),"")</f>
        <v>#REF!</v>
      </c>
      <c r="X185" s="88" t="e">
        <f>IF(AND('Mapa final'!#REF!="Muy Baja",'Mapa final'!#REF!="Catastrófico"),CONCATENATE("R4C",'Mapa final'!#REF!),"")</f>
        <v>#REF!</v>
      </c>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row>
    <row r="186" spans="1:65" ht="15.5" x14ac:dyDescent="0.35">
      <c r="A186" s="36"/>
      <c r="B186" s="193"/>
      <c r="C186" s="194"/>
      <c r="D186" s="195"/>
      <c r="E186" s="175"/>
      <c r="F186" s="200"/>
      <c r="G186" s="200"/>
      <c r="H186" s="200"/>
      <c r="I186" s="201"/>
      <c r="J186" s="100" t="e">
        <f>IF(AND('Mapa final'!#REF!="Muy Baja",'Mapa final'!#REF!="Leve"),CONCATENATE("R5C",'Mapa final'!#REF!),"")</f>
        <v>#REF!</v>
      </c>
      <c r="K186" s="115" t="e">
        <f>IF(AND('Mapa final'!#REF!="Muy Baja",'Mapa final'!#REF!="Leve"),CONCATENATE("R5C",'Mapa final'!#REF!),"")</f>
        <v>#REF!</v>
      </c>
      <c r="L186" s="101" t="e">
        <f>IF(AND('Mapa final'!#REF!="Muy Baja",'Mapa final'!#REF!="Leve"),CONCATENATE("R5C",'Mapa final'!#REF!),"")</f>
        <v>#REF!</v>
      </c>
      <c r="M186" s="100" t="e">
        <f>IF(AND('Mapa final'!#REF!="Muy Baja",'Mapa final'!#REF!="Menor"),CONCATENATE("R5C",'Mapa final'!#REF!),"")</f>
        <v>#REF!</v>
      </c>
      <c r="N186" s="115" t="e">
        <f>IF(AND('Mapa final'!#REF!="Muy Baja",'Mapa final'!#REF!="Menor"),CONCATENATE("R5C",'Mapa final'!#REF!),"")</f>
        <v>#REF!</v>
      </c>
      <c r="O186" s="101" t="e">
        <f>IF(AND('Mapa final'!#REF!="Muy Baja",'Mapa final'!#REF!="Menor"),CONCATENATE("R5C",'Mapa final'!#REF!),"")</f>
        <v>#REF!</v>
      </c>
      <c r="P186" s="92" t="e">
        <f>IF(AND('Mapa final'!#REF!="Muy Baja",'Mapa final'!#REF!="Moderado"),CONCATENATE("R5C",'Mapa final'!#REF!),"")</f>
        <v>#REF!</v>
      </c>
      <c r="Q186" s="114" t="e">
        <f>IF(AND('Mapa final'!#REF!="Muy Baja",'Mapa final'!#REF!="Moderado"),CONCATENATE("R5C",'Mapa final'!#REF!),"")</f>
        <v>#REF!</v>
      </c>
      <c r="R186" s="93" t="e">
        <f>IF(AND('Mapa final'!#REF!="Muy Baja",'Mapa final'!#REF!="Moderado"),CONCATENATE("R5C",'Mapa final'!#REF!),"")</f>
        <v>#REF!</v>
      </c>
      <c r="S186" s="119" t="e">
        <f>IF(AND('Mapa final'!#REF!="Muy Baja",'Mapa final'!#REF!="Mayor"),CONCATENATE("R5C",'Mapa final'!#REF!),"")</f>
        <v>#REF!</v>
      </c>
      <c r="T186" s="120" t="e">
        <f>IF(AND('Mapa final'!#REF!="Muy Baja",'Mapa final'!#REF!="Mayor"),CONCATENATE("R5C",'Mapa final'!#REF!),"")</f>
        <v>#REF!</v>
      </c>
      <c r="U186" s="121" t="e">
        <f>IF(AND('Mapa final'!#REF!="Muy Baja",'Mapa final'!#REF!="Mayor"),CONCATENATE("R5C",'Mapa final'!#REF!),"")</f>
        <v>#REF!</v>
      </c>
      <c r="V186" s="87" t="e">
        <f>IF(AND('Mapa final'!#REF!="Muy Baja",'Mapa final'!#REF!="Catastrófico"),CONCATENATE("R5C",'Mapa final'!#REF!),"")</f>
        <v>#REF!</v>
      </c>
      <c r="W186" s="113" t="e">
        <f>IF(AND('Mapa final'!#REF!="Muy Baja",'Mapa final'!#REF!="Catastrófico"),CONCATENATE("R5C",'Mapa final'!#REF!),"")</f>
        <v>#REF!</v>
      </c>
      <c r="X186" s="88" t="e">
        <f>IF(AND('Mapa final'!#REF!="Muy Baja",'Mapa final'!#REF!="Catastrófico"),CONCATENATE("R5C",'Mapa final'!#REF!),"")</f>
        <v>#REF!</v>
      </c>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row>
    <row r="187" spans="1:65" ht="15.5" x14ac:dyDescent="0.35">
      <c r="A187" s="36"/>
      <c r="B187" s="193"/>
      <c r="C187" s="194"/>
      <c r="D187" s="195"/>
      <c r="E187" s="175"/>
      <c r="F187" s="200"/>
      <c r="G187" s="200"/>
      <c r="H187" s="200"/>
      <c r="I187" s="201"/>
      <c r="J187" s="100" t="e">
        <f>IF(AND('Mapa final'!#REF!="Muy Baja",'Mapa final'!#REF!="Leve"),CONCATENATE("R6C",'Mapa final'!#REF!),"")</f>
        <v>#REF!</v>
      </c>
      <c r="K187" s="115" t="e">
        <f>IF(AND('Mapa final'!#REF!="Muy Baja",'Mapa final'!#REF!="Leve"),CONCATENATE("R6C",'Mapa final'!#REF!),"")</f>
        <v>#REF!</v>
      </c>
      <c r="L187" s="101" t="e">
        <f>IF(AND('Mapa final'!#REF!="Muy Baja",'Mapa final'!#REF!="Leve"),CONCATENATE("R6C",'Mapa final'!#REF!),"")</f>
        <v>#REF!</v>
      </c>
      <c r="M187" s="100" t="e">
        <f>IF(AND('Mapa final'!#REF!="Muy Baja",'Mapa final'!#REF!="Menor"),CONCATENATE("R6C",'Mapa final'!#REF!),"")</f>
        <v>#REF!</v>
      </c>
      <c r="N187" s="115" t="e">
        <f>IF(AND('Mapa final'!#REF!="Muy Baja",'Mapa final'!#REF!="Menor"),CONCATENATE("R6C",'Mapa final'!#REF!),"")</f>
        <v>#REF!</v>
      </c>
      <c r="O187" s="101" t="e">
        <f>IF(AND('Mapa final'!#REF!="Muy Baja",'Mapa final'!#REF!="Menor"),CONCATENATE("R6C",'Mapa final'!#REF!),"")</f>
        <v>#REF!</v>
      </c>
      <c r="P187" s="92" t="e">
        <f>IF(AND('Mapa final'!#REF!="Muy Baja",'Mapa final'!#REF!="Moderado"),CONCATENATE("R6C",'Mapa final'!#REF!),"")</f>
        <v>#REF!</v>
      </c>
      <c r="Q187" s="114" t="e">
        <f>IF(AND('Mapa final'!#REF!="Muy Baja",'Mapa final'!#REF!="Moderado"),CONCATENATE("R6C",'Mapa final'!#REF!),"")</f>
        <v>#REF!</v>
      </c>
      <c r="R187" s="93" t="e">
        <f>IF(AND('Mapa final'!#REF!="Muy Baja",'Mapa final'!#REF!="Moderado"),CONCATENATE("R6C",'Mapa final'!#REF!),"")</f>
        <v>#REF!</v>
      </c>
      <c r="S187" s="119" t="e">
        <f>IF(AND('Mapa final'!#REF!="Muy Baja",'Mapa final'!#REF!="Mayor"),CONCATENATE("R6C",'Mapa final'!#REF!),"")</f>
        <v>#REF!</v>
      </c>
      <c r="T187" s="120" t="e">
        <f>IF(AND('Mapa final'!#REF!="Muy Baja",'Mapa final'!#REF!="Mayor"),CONCATENATE("R6C",'Mapa final'!#REF!),"")</f>
        <v>#REF!</v>
      </c>
      <c r="U187" s="121" t="e">
        <f>IF(AND('Mapa final'!#REF!="Muy Baja",'Mapa final'!#REF!="Mayor"),CONCATENATE("R6C",'Mapa final'!#REF!),"")</f>
        <v>#REF!</v>
      </c>
      <c r="V187" s="87" t="e">
        <f>IF(AND('Mapa final'!#REF!="Muy Baja",'Mapa final'!#REF!="Catastrófico"),CONCATENATE("R6C",'Mapa final'!#REF!),"")</f>
        <v>#REF!</v>
      </c>
      <c r="W187" s="113" t="e">
        <f>IF(AND('Mapa final'!#REF!="Muy Baja",'Mapa final'!#REF!="Catastrófico"),CONCATENATE("R6C",'Mapa final'!#REF!),"")</f>
        <v>#REF!</v>
      </c>
      <c r="X187" s="88" t="e">
        <f>IF(AND('Mapa final'!#REF!="Muy Baja",'Mapa final'!#REF!="Catastrófico"),CONCATENATE("R6C",'Mapa final'!#REF!),"")</f>
        <v>#REF!</v>
      </c>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row>
    <row r="188" spans="1:65" ht="15.5" x14ac:dyDescent="0.35">
      <c r="A188" s="36"/>
      <c r="B188" s="193"/>
      <c r="C188" s="194"/>
      <c r="D188" s="195"/>
      <c r="E188" s="175"/>
      <c r="F188" s="200"/>
      <c r="G188" s="200"/>
      <c r="H188" s="200"/>
      <c r="I188" s="201"/>
      <c r="J188" s="100" t="e">
        <f>IF(AND('Mapa final'!#REF!="Muy Baja",'Mapa final'!#REF!="Leve"),CONCATENATE("R7C",'Mapa final'!#REF!),"")</f>
        <v>#REF!</v>
      </c>
      <c r="K188" s="115" t="e">
        <f>IF(AND('Mapa final'!#REF!="Muy Baja",'Mapa final'!#REF!="Leve"),CONCATENATE("R7C",'Mapa final'!#REF!),"")</f>
        <v>#REF!</v>
      </c>
      <c r="L188" s="101" t="e">
        <f>IF(AND('Mapa final'!#REF!="Muy Baja",'Mapa final'!#REF!="Leve"),CONCATENATE("R7C",'Mapa final'!#REF!),"")</f>
        <v>#REF!</v>
      </c>
      <c r="M188" s="100" t="e">
        <f>IF(AND('Mapa final'!#REF!="Muy Baja",'Mapa final'!#REF!="Menor"),CONCATENATE("R7C",'Mapa final'!#REF!),"")</f>
        <v>#REF!</v>
      </c>
      <c r="N188" s="115" t="e">
        <f>IF(AND('Mapa final'!#REF!="Muy Baja",'Mapa final'!#REF!="Menor"),CONCATENATE("R7C",'Mapa final'!#REF!),"")</f>
        <v>#REF!</v>
      </c>
      <c r="O188" s="101" t="e">
        <f>IF(AND('Mapa final'!#REF!="Muy Baja",'Mapa final'!#REF!="Menor"),CONCATENATE("R7C",'Mapa final'!#REF!),"")</f>
        <v>#REF!</v>
      </c>
      <c r="P188" s="92" t="e">
        <f>IF(AND('Mapa final'!#REF!="Muy Baja",'Mapa final'!#REF!="Moderado"),CONCATENATE("R7C",'Mapa final'!#REF!),"")</f>
        <v>#REF!</v>
      </c>
      <c r="Q188" s="114" t="e">
        <f>IF(AND('Mapa final'!#REF!="Muy Baja",'Mapa final'!#REF!="Moderado"),CONCATENATE("R7C",'Mapa final'!#REF!),"")</f>
        <v>#REF!</v>
      </c>
      <c r="R188" s="93" t="e">
        <f>IF(AND('Mapa final'!#REF!="Muy Baja",'Mapa final'!#REF!="Moderado"),CONCATENATE("R7C",'Mapa final'!#REF!),"")</f>
        <v>#REF!</v>
      </c>
      <c r="S188" s="119" t="e">
        <f>IF(AND('Mapa final'!#REF!="Muy Baja",'Mapa final'!#REF!="Mayor"),CONCATENATE("R7C",'Mapa final'!#REF!),"")</f>
        <v>#REF!</v>
      </c>
      <c r="T188" s="120" t="e">
        <f>IF(AND('Mapa final'!#REF!="Muy Baja",'Mapa final'!#REF!="Mayor"),CONCATENATE("R7C",'Mapa final'!#REF!),"")</f>
        <v>#REF!</v>
      </c>
      <c r="U188" s="121" t="e">
        <f>IF(AND('Mapa final'!#REF!="Muy Baja",'Mapa final'!#REF!="Mayor"),CONCATENATE("R7C",'Mapa final'!#REF!),"")</f>
        <v>#REF!</v>
      </c>
      <c r="V188" s="87" t="e">
        <f>IF(AND('Mapa final'!#REF!="Muy Baja",'Mapa final'!#REF!="Catastrófico"),CONCATENATE("R7C",'Mapa final'!#REF!),"")</f>
        <v>#REF!</v>
      </c>
      <c r="W188" s="113" t="e">
        <f>IF(AND('Mapa final'!#REF!="Muy Baja",'Mapa final'!#REF!="Catastrófico"),CONCATENATE("R7C",'Mapa final'!#REF!),"")</f>
        <v>#REF!</v>
      </c>
      <c r="X188" s="88" t="e">
        <f>IF(AND('Mapa final'!#REF!="Muy Baja",'Mapa final'!#REF!="Catastrófico"),CONCATENATE("R7C",'Mapa final'!#REF!),"")</f>
        <v>#REF!</v>
      </c>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row>
    <row r="189" spans="1:65" ht="15.5" x14ac:dyDescent="0.35">
      <c r="A189" s="36"/>
      <c r="B189" s="193"/>
      <c r="C189" s="194"/>
      <c r="D189" s="195"/>
      <c r="E189" s="175"/>
      <c r="F189" s="200"/>
      <c r="G189" s="200"/>
      <c r="H189" s="200"/>
      <c r="I189" s="201"/>
      <c r="J189" s="100" t="e">
        <f>IF(AND('Mapa final'!#REF!="Muy Baja",'Mapa final'!#REF!="Leve"),CONCATENATE("R8C",'Mapa final'!#REF!),"")</f>
        <v>#REF!</v>
      </c>
      <c r="K189" s="115" t="e">
        <f>IF(AND('Mapa final'!#REF!="Muy Baja",'Mapa final'!#REF!="Leve"),CONCATENATE("R8C",'Mapa final'!#REF!),"")</f>
        <v>#REF!</v>
      </c>
      <c r="L189" s="101" t="e">
        <f>IF(AND('Mapa final'!#REF!="Muy Baja",'Mapa final'!#REF!="Leve"),CONCATENATE("R8C",'Mapa final'!#REF!),"")</f>
        <v>#REF!</v>
      </c>
      <c r="M189" s="100" t="e">
        <f>IF(AND('Mapa final'!#REF!="Muy Baja",'Mapa final'!#REF!="Menor"),CONCATENATE("R8C",'Mapa final'!#REF!),"")</f>
        <v>#REF!</v>
      </c>
      <c r="N189" s="115" t="e">
        <f>IF(AND('Mapa final'!#REF!="Muy Baja",'Mapa final'!#REF!="Menor"),CONCATENATE("R8C",'Mapa final'!#REF!),"")</f>
        <v>#REF!</v>
      </c>
      <c r="O189" s="101" t="e">
        <f>IF(AND('Mapa final'!#REF!="Muy Baja",'Mapa final'!#REF!="Menor"),CONCATENATE("R8C",'Mapa final'!#REF!),"")</f>
        <v>#REF!</v>
      </c>
      <c r="P189" s="92" t="e">
        <f>IF(AND('Mapa final'!#REF!="Muy Baja",'Mapa final'!#REF!="Moderado"),CONCATENATE("R8C",'Mapa final'!#REF!),"")</f>
        <v>#REF!</v>
      </c>
      <c r="Q189" s="114" t="e">
        <f>IF(AND('Mapa final'!#REF!="Muy Baja",'Mapa final'!#REF!="Moderado"),CONCATENATE("R8C",'Mapa final'!#REF!),"")</f>
        <v>#REF!</v>
      </c>
      <c r="R189" s="93" t="e">
        <f>IF(AND('Mapa final'!#REF!="Muy Baja",'Mapa final'!#REF!="Moderado"),CONCATENATE("R8C",'Mapa final'!#REF!),"")</f>
        <v>#REF!</v>
      </c>
      <c r="S189" s="119" t="e">
        <f>IF(AND('Mapa final'!#REF!="Muy Baja",'Mapa final'!#REF!="Mayor"),CONCATENATE("R8C",'Mapa final'!#REF!),"")</f>
        <v>#REF!</v>
      </c>
      <c r="T189" s="120" t="e">
        <f>IF(AND('Mapa final'!#REF!="Muy Baja",'Mapa final'!#REF!="Mayor"),CONCATENATE("R8C",'Mapa final'!#REF!),"")</f>
        <v>#REF!</v>
      </c>
      <c r="U189" s="121" t="e">
        <f>IF(AND('Mapa final'!#REF!="Muy Baja",'Mapa final'!#REF!="Mayor"),CONCATENATE("R8C",'Mapa final'!#REF!),"")</f>
        <v>#REF!</v>
      </c>
      <c r="V189" s="87" t="e">
        <f>IF(AND('Mapa final'!#REF!="Muy Baja",'Mapa final'!#REF!="Catastrófico"),CONCATENATE("R8C",'Mapa final'!#REF!),"")</f>
        <v>#REF!</v>
      </c>
      <c r="W189" s="113" t="e">
        <f>IF(AND('Mapa final'!#REF!="Muy Baja",'Mapa final'!#REF!="Catastrófico"),CONCATENATE("R8C",'Mapa final'!#REF!),"")</f>
        <v>#REF!</v>
      </c>
      <c r="X189" s="88" t="e">
        <f>IF(AND('Mapa final'!#REF!="Muy Baja",'Mapa final'!#REF!="Catastrófico"),CONCATENATE("R8C",'Mapa final'!#REF!),"")</f>
        <v>#REF!</v>
      </c>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row>
    <row r="190" spans="1:65" ht="15.5" x14ac:dyDescent="0.35">
      <c r="A190" s="36"/>
      <c r="B190" s="193"/>
      <c r="C190" s="194"/>
      <c r="D190" s="195"/>
      <c r="E190" s="175"/>
      <c r="F190" s="200"/>
      <c r="G190" s="200"/>
      <c r="H190" s="200"/>
      <c r="I190" s="201"/>
      <c r="J190" s="100" t="e">
        <f>IF(AND('Mapa final'!#REF!="Muy Baja",'Mapa final'!#REF!="Leve"),CONCATENATE("R9C",'Mapa final'!#REF!),"")</f>
        <v>#REF!</v>
      </c>
      <c r="K190" s="115" t="e">
        <f>IF(AND('Mapa final'!#REF!="Muy Baja",'Mapa final'!#REF!="Leve"),CONCATENATE("R9C",'Mapa final'!#REF!),"")</f>
        <v>#REF!</v>
      </c>
      <c r="L190" s="101" t="e">
        <f>IF(AND('Mapa final'!#REF!="Muy Baja",'Mapa final'!#REF!="Leve"),CONCATENATE("R9C",'Mapa final'!#REF!),"")</f>
        <v>#REF!</v>
      </c>
      <c r="M190" s="100" t="e">
        <f>IF(AND('Mapa final'!#REF!="Muy Baja",'Mapa final'!#REF!="Menor"),CONCATENATE("R9C",'Mapa final'!#REF!),"")</f>
        <v>#REF!</v>
      </c>
      <c r="N190" s="115" t="e">
        <f>IF(AND('Mapa final'!#REF!="Muy Baja",'Mapa final'!#REF!="Menor"),CONCATENATE("R9C",'Mapa final'!#REF!),"")</f>
        <v>#REF!</v>
      </c>
      <c r="O190" s="101" t="e">
        <f>IF(AND('Mapa final'!#REF!="Muy Baja",'Mapa final'!#REF!="Menor"),CONCATENATE("R9C",'Mapa final'!#REF!),"")</f>
        <v>#REF!</v>
      </c>
      <c r="P190" s="92" t="e">
        <f>IF(AND('Mapa final'!#REF!="Muy Baja",'Mapa final'!#REF!="Moderado"),CONCATENATE("R9C",'Mapa final'!#REF!),"")</f>
        <v>#REF!</v>
      </c>
      <c r="Q190" s="114" t="e">
        <f>IF(AND('Mapa final'!#REF!="Muy Baja",'Mapa final'!#REF!="Moderado"),CONCATENATE("R9C",'Mapa final'!#REF!),"")</f>
        <v>#REF!</v>
      </c>
      <c r="R190" s="93" t="e">
        <f>IF(AND('Mapa final'!#REF!="Muy Baja",'Mapa final'!#REF!="Moderado"),CONCATENATE("R9C",'Mapa final'!#REF!),"")</f>
        <v>#REF!</v>
      </c>
      <c r="S190" s="119" t="e">
        <f>IF(AND('Mapa final'!#REF!="Muy Baja",'Mapa final'!#REF!="Mayor"),CONCATENATE("R9C",'Mapa final'!#REF!),"")</f>
        <v>#REF!</v>
      </c>
      <c r="T190" s="120" t="e">
        <f>IF(AND('Mapa final'!#REF!="Muy Baja",'Mapa final'!#REF!="Mayor"),CONCATENATE("R9C",'Mapa final'!#REF!),"")</f>
        <v>#REF!</v>
      </c>
      <c r="U190" s="121" t="e">
        <f>IF(AND('Mapa final'!#REF!="Muy Baja",'Mapa final'!#REF!="Mayor"),CONCATENATE("R9C",'Mapa final'!#REF!),"")</f>
        <v>#REF!</v>
      </c>
      <c r="V190" s="87" t="e">
        <f>IF(AND('Mapa final'!#REF!="Muy Baja",'Mapa final'!#REF!="Catastrófico"),CONCATENATE("R9C",'Mapa final'!#REF!),"")</f>
        <v>#REF!</v>
      </c>
      <c r="W190" s="113" t="e">
        <f>IF(AND('Mapa final'!#REF!="Muy Baja",'Mapa final'!#REF!="Catastrófico"),CONCATENATE("R9C",'Mapa final'!#REF!),"")</f>
        <v>#REF!</v>
      </c>
      <c r="X190" s="88" t="e">
        <f>IF(AND('Mapa final'!#REF!="Muy Baja",'Mapa final'!#REF!="Catastrófico"),CONCATENATE("R9C",'Mapa final'!#REF!),"")</f>
        <v>#REF!</v>
      </c>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row>
    <row r="191" spans="1:65" ht="15.5" x14ac:dyDescent="0.35">
      <c r="A191" s="36"/>
      <c r="B191" s="193"/>
      <c r="C191" s="194"/>
      <c r="D191" s="195"/>
      <c r="E191" s="175"/>
      <c r="F191" s="200"/>
      <c r="G191" s="200"/>
      <c r="H191" s="200"/>
      <c r="I191" s="201"/>
      <c r="J191" s="100" t="e">
        <f>IF(AND('Mapa final'!#REF!="Muy Baja",'Mapa final'!#REF!="Leve"),CONCATENATE("R10C",'Mapa final'!#REF!),"")</f>
        <v>#REF!</v>
      </c>
      <c r="K191" s="115" t="e">
        <f>IF(AND('Mapa final'!#REF!="Muy Baja",'Mapa final'!#REF!="Leve"),CONCATENATE("R10C",'Mapa final'!#REF!),"")</f>
        <v>#REF!</v>
      </c>
      <c r="L191" s="101" t="e">
        <f>IF(AND('Mapa final'!#REF!="Muy Baja",'Mapa final'!#REF!="Leve"),CONCATENATE("R10C",'Mapa final'!#REF!),"")</f>
        <v>#REF!</v>
      </c>
      <c r="M191" s="100" t="e">
        <f>IF(AND('Mapa final'!#REF!="Muy Baja",'Mapa final'!#REF!="Menor"),CONCATENATE("R10C",'Mapa final'!#REF!),"")</f>
        <v>#REF!</v>
      </c>
      <c r="N191" s="115" t="e">
        <f>IF(AND('Mapa final'!#REF!="Muy Baja",'Mapa final'!#REF!="Menor"),CONCATENATE("R10C",'Mapa final'!#REF!),"")</f>
        <v>#REF!</v>
      </c>
      <c r="O191" s="101" t="e">
        <f>IF(AND('Mapa final'!#REF!="Muy Baja",'Mapa final'!#REF!="Menor"),CONCATENATE("R10C",'Mapa final'!#REF!),"")</f>
        <v>#REF!</v>
      </c>
      <c r="P191" s="92" t="e">
        <f>IF(AND('Mapa final'!#REF!="Muy Baja",'Mapa final'!#REF!="Moderado"),CONCATENATE("R10C",'Mapa final'!#REF!),"")</f>
        <v>#REF!</v>
      </c>
      <c r="Q191" s="114" t="e">
        <f>IF(AND('Mapa final'!#REF!="Muy Baja",'Mapa final'!#REF!="Moderado"),CONCATENATE("R10C",'Mapa final'!#REF!),"")</f>
        <v>#REF!</v>
      </c>
      <c r="R191" s="93" t="e">
        <f>IF(AND('Mapa final'!#REF!="Muy Baja",'Mapa final'!#REF!="Moderado"),CONCATENATE("R10C",'Mapa final'!#REF!),"")</f>
        <v>#REF!</v>
      </c>
      <c r="S191" s="119" t="e">
        <f>IF(AND('Mapa final'!#REF!="Muy Baja",'Mapa final'!#REF!="Mayor"),CONCATENATE("R10C",'Mapa final'!#REF!),"")</f>
        <v>#REF!</v>
      </c>
      <c r="T191" s="120" t="e">
        <f>IF(AND('Mapa final'!#REF!="Muy Baja",'Mapa final'!#REF!="Mayor"),CONCATENATE("R10C",'Mapa final'!#REF!),"")</f>
        <v>#REF!</v>
      </c>
      <c r="U191" s="121" t="e">
        <f>IF(AND('Mapa final'!#REF!="Muy Baja",'Mapa final'!#REF!="Mayor"),CONCATENATE("R10C",'Mapa final'!#REF!),"")</f>
        <v>#REF!</v>
      </c>
      <c r="V191" s="87" t="e">
        <f>IF(AND('Mapa final'!#REF!="Muy Baja",'Mapa final'!#REF!="Catastrófico"),CONCATENATE("R10C",'Mapa final'!#REF!),"")</f>
        <v>#REF!</v>
      </c>
      <c r="W191" s="113" t="e">
        <f>IF(AND('Mapa final'!#REF!="Muy Baja",'Mapa final'!#REF!="Catastrófico"),CONCATENATE("R10C",'Mapa final'!#REF!),"")</f>
        <v>#REF!</v>
      </c>
      <c r="X191" s="88" t="e">
        <f>IF(AND('Mapa final'!#REF!="Muy Baja",'Mapa final'!#REF!="Catastrófico"),CONCATENATE("R10C",'Mapa final'!#REF!),"")</f>
        <v>#REF!</v>
      </c>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row>
    <row r="192" spans="1:65" ht="15.5" x14ac:dyDescent="0.35">
      <c r="A192" s="36"/>
      <c r="B192" s="193"/>
      <c r="C192" s="194"/>
      <c r="D192" s="195"/>
      <c r="E192" s="175"/>
      <c r="F192" s="200"/>
      <c r="G192" s="200"/>
      <c r="H192" s="200"/>
      <c r="I192" s="201"/>
      <c r="J192" s="100" t="e">
        <f>IF(AND('Mapa final'!#REF!="Muy Baja",'Mapa final'!#REF!="Leve"),CONCATENATE("R11C",'Mapa final'!#REF!),"")</f>
        <v>#REF!</v>
      </c>
      <c r="K192" s="115" t="e">
        <f>IF(AND('Mapa final'!#REF!="Muy Baja",'Mapa final'!#REF!="Leve"),CONCATENATE("R11C",'Mapa final'!#REF!),"")</f>
        <v>#REF!</v>
      </c>
      <c r="L192" s="101" t="e">
        <f>IF(AND('Mapa final'!#REF!="Muy Baja",'Mapa final'!#REF!="Leve"),CONCATENATE("R11C",'Mapa final'!#REF!),"")</f>
        <v>#REF!</v>
      </c>
      <c r="M192" s="100" t="e">
        <f>IF(AND('Mapa final'!#REF!="Muy Baja",'Mapa final'!#REF!="Menor"),CONCATENATE("R11C",'Mapa final'!#REF!),"")</f>
        <v>#REF!</v>
      </c>
      <c r="N192" s="115" t="e">
        <f>IF(AND('Mapa final'!#REF!="Muy Baja",'Mapa final'!#REF!="Menor"),CONCATENATE("R11C",'Mapa final'!#REF!),"")</f>
        <v>#REF!</v>
      </c>
      <c r="O192" s="101" t="e">
        <f>IF(AND('Mapa final'!#REF!="Muy Baja",'Mapa final'!#REF!="Menor"),CONCATENATE("R11C",'Mapa final'!#REF!),"")</f>
        <v>#REF!</v>
      </c>
      <c r="P192" s="92" t="e">
        <f>IF(AND('Mapa final'!#REF!="Muy Baja",'Mapa final'!#REF!="Moderado"),CONCATENATE("R11C",'Mapa final'!#REF!),"")</f>
        <v>#REF!</v>
      </c>
      <c r="Q192" s="114" t="e">
        <f>IF(AND('Mapa final'!#REF!="Muy Baja",'Mapa final'!#REF!="Moderado"),CONCATENATE("R11C",'Mapa final'!#REF!),"")</f>
        <v>#REF!</v>
      </c>
      <c r="R192" s="93" t="e">
        <f>IF(AND('Mapa final'!#REF!="Muy Baja",'Mapa final'!#REF!="Moderado"),CONCATENATE("R11C",'Mapa final'!#REF!),"")</f>
        <v>#REF!</v>
      </c>
      <c r="S192" s="119" t="e">
        <f>IF(AND('Mapa final'!#REF!="Muy Baja",'Mapa final'!#REF!="Mayor"),CONCATENATE("R11C",'Mapa final'!#REF!),"")</f>
        <v>#REF!</v>
      </c>
      <c r="T192" s="120" t="e">
        <f>IF(AND('Mapa final'!#REF!="Muy Baja",'Mapa final'!#REF!="Mayor"),CONCATENATE("R11C",'Mapa final'!#REF!),"")</f>
        <v>#REF!</v>
      </c>
      <c r="U192" s="121" t="e">
        <f>IF(AND('Mapa final'!#REF!="Muy Baja",'Mapa final'!#REF!="Mayor"),CONCATENATE("R11C",'Mapa final'!#REF!),"")</f>
        <v>#REF!</v>
      </c>
      <c r="V192" s="87" t="e">
        <f>IF(AND('Mapa final'!#REF!="Muy Baja",'Mapa final'!#REF!="Catastrófico"),CONCATENATE("R11C",'Mapa final'!#REF!),"")</f>
        <v>#REF!</v>
      </c>
      <c r="W192" s="113" t="e">
        <f>IF(AND('Mapa final'!#REF!="Muy Baja",'Mapa final'!#REF!="Catastrófico"),CONCATENATE("R11C",'Mapa final'!#REF!),"")</f>
        <v>#REF!</v>
      </c>
      <c r="X192" s="88" t="e">
        <f>IF(AND('Mapa final'!#REF!="Muy Baja",'Mapa final'!#REF!="Catastrófico"),CONCATENATE("R11C",'Mapa final'!#REF!),"")</f>
        <v>#REF!</v>
      </c>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row>
    <row r="193" spans="1:65" ht="15.5" x14ac:dyDescent="0.35">
      <c r="A193" s="36"/>
      <c r="B193" s="193"/>
      <c r="C193" s="194"/>
      <c r="D193" s="195"/>
      <c r="E193" s="175"/>
      <c r="F193" s="200"/>
      <c r="G193" s="200"/>
      <c r="H193" s="200"/>
      <c r="I193" s="201"/>
      <c r="J193" s="100" t="e">
        <f>IF(AND('Mapa final'!#REF!="Muy Baja",'Mapa final'!#REF!="Leve"),CONCATENATE("R12C",'Mapa final'!#REF!),"")</f>
        <v>#REF!</v>
      </c>
      <c r="K193" s="115" t="e">
        <f>IF(AND('Mapa final'!#REF!="Muy Baja",'Mapa final'!#REF!="Leve"),CONCATENATE("R12C",'Mapa final'!#REF!),"")</f>
        <v>#REF!</v>
      </c>
      <c r="L193" s="101" t="e">
        <f>IF(AND('Mapa final'!#REF!="Muy Baja",'Mapa final'!#REF!="Leve"),CONCATENATE("R12C",'Mapa final'!#REF!),"")</f>
        <v>#REF!</v>
      </c>
      <c r="M193" s="100" t="e">
        <f>IF(AND('Mapa final'!#REF!="Muy Baja",'Mapa final'!#REF!="Menor"),CONCATENATE("R12C",'Mapa final'!#REF!),"")</f>
        <v>#REF!</v>
      </c>
      <c r="N193" s="115" t="e">
        <f>IF(AND('Mapa final'!#REF!="Muy Baja",'Mapa final'!#REF!="Menor"),CONCATENATE("R12C",'Mapa final'!#REF!),"")</f>
        <v>#REF!</v>
      </c>
      <c r="O193" s="101" t="e">
        <f>IF(AND('Mapa final'!#REF!="Muy Baja",'Mapa final'!#REF!="Menor"),CONCATENATE("R12C",'Mapa final'!#REF!),"")</f>
        <v>#REF!</v>
      </c>
      <c r="P193" s="92" t="e">
        <f>IF(AND('Mapa final'!#REF!="Muy Baja",'Mapa final'!#REF!="Moderado"),CONCATENATE("R12C",'Mapa final'!#REF!),"")</f>
        <v>#REF!</v>
      </c>
      <c r="Q193" s="114" t="e">
        <f>IF(AND('Mapa final'!#REF!="Muy Baja",'Mapa final'!#REF!="Moderado"),CONCATENATE("R12C",'Mapa final'!#REF!),"")</f>
        <v>#REF!</v>
      </c>
      <c r="R193" s="93" t="e">
        <f>IF(AND('Mapa final'!#REF!="Muy Baja",'Mapa final'!#REF!="Moderado"),CONCATENATE("R12C",'Mapa final'!#REF!),"")</f>
        <v>#REF!</v>
      </c>
      <c r="S193" s="119" t="e">
        <f>IF(AND('Mapa final'!#REF!="Muy Baja",'Mapa final'!#REF!="Mayor"),CONCATENATE("R12C",'Mapa final'!#REF!),"")</f>
        <v>#REF!</v>
      </c>
      <c r="T193" s="120" t="e">
        <f>IF(AND('Mapa final'!#REF!="Muy Baja",'Mapa final'!#REF!="Mayor"),CONCATENATE("R12C",'Mapa final'!#REF!),"")</f>
        <v>#REF!</v>
      </c>
      <c r="U193" s="121" t="e">
        <f>IF(AND('Mapa final'!#REF!="Muy Baja",'Mapa final'!#REF!="Mayor"),CONCATENATE("R12C",'Mapa final'!#REF!),"")</f>
        <v>#REF!</v>
      </c>
      <c r="V193" s="87" t="e">
        <f>IF(AND('Mapa final'!#REF!="Muy Baja",'Mapa final'!#REF!="Catastrófico"),CONCATENATE("R12C",'Mapa final'!#REF!),"")</f>
        <v>#REF!</v>
      </c>
      <c r="W193" s="113" t="e">
        <f>IF(AND('Mapa final'!#REF!="Muy Baja",'Mapa final'!#REF!="Catastrófico"),CONCATENATE("R12C",'Mapa final'!#REF!),"")</f>
        <v>#REF!</v>
      </c>
      <c r="X193" s="88" t="e">
        <f>IF(AND('Mapa final'!#REF!="Muy Baja",'Mapa final'!#REF!="Catastrófico"),CONCATENATE("R12C",'Mapa final'!#REF!),"")</f>
        <v>#REF!</v>
      </c>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row>
    <row r="194" spans="1:65" ht="15.5" x14ac:dyDescent="0.35">
      <c r="A194" s="36"/>
      <c r="B194" s="193"/>
      <c r="C194" s="194"/>
      <c r="D194" s="195"/>
      <c r="E194" s="175"/>
      <c r="F194" s="200"/>
      <c r="G194" s="200"/>
      <c r="H194" s="200"/>
      <c r="I194" s="201"/>
      <c r="J194" s="100" t="e">
        <f>IF(AND('Mapa final'!#REF!="Muy Baja",'Mapa final'!#REF!="Leve"),CONCATENATE("R12C",'Mapa final'!#REF!),"")</f>
        <v>#REF!</v>
      </c>
      <c r="K194" s="115" t="e">
        <f>IF(AND('Mapa final'!#REF!="Muy Baja",'Mapa final'!#REF!="Leve"),CONCATENATE("R13C",'Mapa final'!#REF!),"")</f>
        <v>#REF!</v>
      </c>
      <c r="L194" s="101" t="e">
        <f>IF(AND('Mapa final'!#REF!="Muy Baja",'Mapa final'!#REF!="Leve"),CONCATENATE("R13C",'Mapa final'!#REF!),"")</f>
        <v>#REF!</v>
      </c>
      <c r="M194" s="100" t="e">
        <f>IF(AND('Mapa final'!#REF!="Muy Baja",'Mapa final'!#REF!="Menor"),CONCATENATE("R12C",'Mapa final'!#REF!),"")</f>
        <v>#REF!</v>
      </c>
      <c r="N194" s="115" t="e">
        <f>IF(AND('Mapa final'!#REF!="Muy Baja",'Mapa final'!#REF!="Menor"),CONCATENATE("R13C",'Mapa final'!#REF!),"")</f>
        <v>#REF!</v>
      </c>
      <c r="O194" s="101" t="e">
        <f>IF(AND('Mapa final'!#REF!="Muy Baja",'Mapa final'!#REF!="Menor"),CONCATENATE("R13C",'Mapa final'!#REF!),"")</f>
        <v>#REF!</v>
      </c>
      <c r="P194" s="92" t="e">
        <f>IF(AND('Mapa final'!#REF!="Muy Baja",'Mapa final'!#REF!="Moderado"),CONCATENATE("R12C",'Mapa final'!#REF!),"")</f>
        <v>#REF!</v>
      </c>
      <c r="Q194" s="114" t="e">
        <f>IF(AND('Mapa final'!#REF!="Muy Baja",'Mapa final'!#REF!="Moderado"),CONCATENATE("R13C",'Mapa final'!#REF!),"")</f>
        <v>#REF!</v>
      </c>
      <c r="R194" s="93" t="e">
        <f>IF(AND('Mapa final'!#REF!="Muy Baja",'Mapa final'!#REF!="Moderado"),CONCATENATE("R13C",'Mapa final'!#REF!),"")</f>
        <v>#REF!</v>
      </c>
      <c r="S194" s="119" t="e">
        <f>IF(AND('Mapa final'!#REF!="Muy Baja",'Mapa final'!#REF!="Mayor"),CONCATENATE("R12C",'Mapa final'!#REF!),"")</f>
        <v>#REF!</v>
      </c>
      <c r="T194" s="120" t="e">
        <f>IF(AND('Mapa final'!#REF!="Muy Baja",'Mapa final'!#REF!="Mayor"),CONCATENATE("R13C",'Mapa final'!#REF!),"")</f>
        <v>#REF!</v>
      </c>
      <c r="U194" s="121" t="e">
        <f>IF(AND('Mapa final'!#REF!="Muy Baja",'Mapa final'!#REF!="Mayor"),CONCATENATE("R13C",'Mapa final'!#REF!),"")</f>
        <v>#REF!</v>
      </c>
      <c r="V194" s="87" t="e">
        <f>IF(AND('Mapa final'!#REF!="Muy Baja",'Mapa final'!#REF!="Catastrófico"),CONCATENATE("R12C",'Mapa final'!#REF!),"")</f>
        <v>#REF!</v>
      </c>
      <c r="W194" s="113" t="e">
        <f>IF(AND('Mapa final'!#REF!="Muy Baja",'Mapa final'!#REF!="Catastrófico"),CONCATENATE("R13C",'Mapa final'!#REF!),"")</f>
        <v>#REF!</v>
      </c>
      <c r="X194" s="88" t="e">
        <f>IF(AND('Mapa final'!#REF!="Muy Baja",'Mapa final'!#REF!="Catastrófico"),CONCATENATE("R13C",'Mapa final'!#REF!),"")</f>
        <v>#REF!</v>
      </c>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row>
    <row r="195" spans="1:65" ht="15.5" x14ac:dyDescent="0.35">
      <c r="A195" s="36"/>
      <c r="B195" s="193"/>
      <c r="C195" s="194"/>
      <c r="D195" s="195"/>
      <c r="E195" s="175"/>
      <c r="F195" s="200"/>
      <c r="G195" s="200"/>
      <c r="H195" s="200"/>
      <c r="I195" s="201"/>
      <c r="J195" s="100" t="e">
        <f>IF(AND('Mapa final'!#REF!="Muy Baja",'Mapa final'!#REF!="Leve"),CONCATENATE("R13C",'Mapa final'!#REF!),"")</f>
        <v>#REF!</v>
      </c>
      <c r="K195" s="115" t="e">
        <f>IF(AND('Mapa final'!#REF!="Muy Baja",'Mapa final'!#REF!="Leve"),CONCATENATE("R14C",'Mapa final'!#REF!),"")</f>
        <v>#REF!</v>
      </c>
      <c r="L195" s="101" t="e">
        <f>IF(AND('Mapa final'!#REF!="Muy Baja",'Mapa final'!#REF!="Leve"),CONCATENATE("R14C",'Mapa final'!#REF!),"")</f>
        <v>#REF!</v>
      </c>
      <c r="M195" s="100" t="e">
        <f>IF(AND('Mapa final'!#REF!="Muy Baja",'Mapa final'!#REF!="Menor"),CONCATENATE("R13C",'Mapa final'!#REF!),"")</f>
        <v>#REF!</v>
      </c>
      <c r="N195" s="115" t="e">
        <f>IF(AND('Mapa final'!#REF!="Muy Baja",'Mapa final'!#REF!="Menor"),CONCATENATE("R14C",'Mapa final'!#REF!),"")</f>
        <v>#REF!</v>
      </c>
      <c r="O195" s="101" t="e">
        <f>IF(AND('Mapa final'!#REF!="Muy Baja",'Mapa final'!#REF!="Menor"),CONCATENATE("R14C",'Mapa final'!#REF!),"")</f>
        <v>#REF!</v>
      </c>
      <c r="P195" s="92" t="e">
        <f>IF(AND('Mapa final'!#REF!="Muy Baja",'Mapa final'!#REF!="Moderado"),CONCATENATE("R13C",'Mapa final'!#REF!),"")</f>
        <v>#REF!</v>
      </c>
      <c r="Q195" s="114" t="e">
        <f>IF(AND('Mapa final'!#REF!="Muy Baja",'Mapa final'!#REF!="Moderado"),CONCATENATE("R14C",'Mapa final'!#REF!),"")</f>
        <v>#REF!</v>
      </c>
      <c r="R195" s="93" t="e">
        <f>IF(AND('Mapa final'!#REF!="Muy Baja",'Mapa final'!#REF!="Moderado"),CONCATENATE("R14C",'Mapa final'!#REF!),"")</f>
        <v>#REF!</v>
      </c>
      <c r="S195" s="119" t="e">
        <f>IF(AND('Mapa final'!#REF!="Muy Baja",'Mapa final'!#REF!="Mayor"),CONCATENATE("R13C",'Mapa final'!#REF!),"")</f>
        <v>#REF!</v>
      </c>
      <c r="T195" s="120" t="e">
        <f>IF(AND('Mapa final'!#REF!="Muy Baja",'Mapa final'!#REF!="Mayor"),CONCATENATE("R14C",'Mapa final'!#REF!),"")</f>
        <v>#REF!</v>
      </c>
      <c r="U195" s="121" t="e">
        <f>IF(AND('Mapa final'!#REF!="Muy Baja",'Mapa final'!#REF!="Mayor"),CONCATENATE("R14C",'Mapa final'!#REF!),"")</f>
        <v>#REF!</v>
      </c>
      <c r="V195" s="87" t="e">
        <f>IF(AND('Mapa final'!#REF!="Muy Baja",'Mapa final'!#REF!="Catastrófico"),CONCATENATE("R13C",'Mapa final'!#REF!),"")</f>
        <v>#REF!</v>
      </c>
      <c r="W195" s="113" t="e">
        <f>IF(AND('Mapa final'!#REF!="Muy Baja",'Mapa final'!#REF!="Catastrófico"),CONCATENATE("R14C",'Mapa final'!#REF!),"")</f>
        <v>#REF!</v>
      </c>
      <c r="X195" s="88" t="e">
        <f>IF(AND('Mapa final'!#REF!="Muy Baja",'Mapa final'!#REF!="Catastrófico"),CONCATENATE("R14C",'Mapa final'!#REF!),"")</f>
        <v>#REF!</v>
      </c>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row>
    <row r="196" spans="1:65" ht="15.5" x14ac:dyDescent="0.35">
      <c r="A196" s="36"/>
      <c r="B196" s="193"/>
      <c r="C196" s="194"/>
      <c r="D196" s="195"/>
      <c r="E196" s="175"/>
      <c r="F196" s="200"/>
      <c r="G196" s="200"/>
      <c r="H196" s="200"/>
      <c r="I196" s="201"/>
      <c r="J196" s="100" t="e">
        <f>IF(AND('Mapa final'!#REF!="Muy Baja",'Mapa final'!#REF!="Leve"),CONCATENATE("R14C",'Mapa final'!#REF!),"")</f>
        <v>#REF!</v>
      </c>
      <c r="K196" s="115" t="e">
        <f>IF(AND('Mapa final'!#REF!="Muy Baja",'Mapa final'!#REF!="Leve"),CONCATENATE("R14C",'Mapa final'!#REF!),"")</f>
        <v>#REF!</v>
      </c>
      <c r="L196" s="101" t="e">
        <f>IF(AND('Mapa final'!#REF!="Muy Baja",'Mapa final'!#REF!="Leve"),CONCATENATE("R14C",'Mapa final'!#REF!),"")</f>
        <v>#REF!</v>
      </c>
      <c r="M196" s="100" t="e">
        <f>IF(AND('Mapa final'!#REF!="Muy Baja",'Mapa final'!#REF!="Menor"),CONCATENATE("R14C",'Mapa final'!#REF!),"")</f>
        <v>#REF!</v>
      </c>
      <c r="N196" s="115" t="e">
        <f>IF(AND('Mapa final'!#REF!="Muy Baja",'Mapa final'!#REF!="Menor"),CONCATENATE("R14C",'Mapa final'!#REF!),"")</f>
        <v>#REF!</v>
      </c>
      <c r="O196" s="101" t="e">
        <f>IF(AND('Mapa final'!#REF!="Muy Baja",'Mapa final'!#REF!="Menor"),CONCATENATE("R14C",'Mapa final'!#REF!),"")</f>
        <v>#REF!</v>
      </c>
      <c r="P196" s="92" t="e">
        <f>IF(AND('Mapa final'!#REF!="Muy Baja",'Mapa final'!#REF!="Moderado"),CONCATENATE("R14C",'Mapa final'!#REF!),"")</f>
        <v>#REF!</v>
      </c>
      <c r="Q196" s="114" t="e">
        <f>IF(AND('Mapa final'!#REF!="Muy Baja",'Mapa final'!#REF!="Moderado"),CONCATENATE("R14C",'Mapa final'!#REF!),"")</f>
        <v>#REF!</v>
      </c>
      <c r="R196" s="93" t="e">
        <f>IF(AND('Mapa final'!#REF!="Muy Baja",'Mapa final'!#REF!="Moderado"),CONCATENATE("R14C",'Mapa final'!#REF!),"")</f>
        <v>#REF!</v>
      </c>
      <c r="S196" s="119" t="e">
        <f>IF(AND('Mapa final'!#REF!="Muy Baja",'Mapa final'!#REF!="Mayor"),CONCATENATE("R14C",'Mapa final'!#REF!),"")</f>
        <v>#REF!</v>
      </c>
      <c r="T196" s="120" t="e">
        <f>IF(AND('Mapa final'!#REF!="Muy Baja",'Mapa final'!#REF!="Mayor"),CONCATENATE("R14C",'Mapa final'!#REF!),"")</f>
        <v>#REF!</v>
      </c>
      <c r="U196" s="121" t="e">
        <f>IF(AND('Mapa final'!#REF!="Muy Baja",'Mapa final'!#REF!="Mayor"),CONCATENATE("R14C",'Mapa final'!#REF!),"")</f>
        <v>#REF!</v>
      </c>
      <c r="V196" s="87" t="e">
        <f>IF(AND('Mapa final'!#REF!="Muy Baja",'Mapa final'!#REF!="Catastrófico"),CONCATENATE("R14C",'Mapa final'!#REF!),"")</f>
        <v>#REF!</v>
      </c>
      <c r="W196" s="113" t="e">
        <f>IF(AND('Mapa final'!#REF!="Muy Baja",'Mapa final'!#REF!="Catastrófico"),CONCATENATE("R14C",'Mapa final'!#REF!),"")</f>
        <v>#REF!</v>
      </c>
      <c r="X196" s="88" t="e">
        <f>IF(AND('Mapa final'!#REF!="Muy Baja",'Mapa final'!#REF!="Catastrófico"),CONCATENATE("R14C",'Mapa final'!#REF!),"")</f>
        <v>#REF!</v>
      </c>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row>
    <row r="197" spans="1:65" ht="15.5" x14ac:dyDescent="0.35">
      <c r="A197" s="36"/>
      <c r="B197" s="193"/>
      <c r="C197" s="194"/>
      <c r="D197" s="195"/>
      <c r="E197" s="175"/>
      <c r="F197" s="200"/>
      <c r="G197" s="200"/>
      <c r="H197" s="200"/>
      <c r="I197" s="201"/>
      <c r="J197" s="100" t="e">
        <f>IF(AND('Mapa final'!#REF!="Muy Baja",'Mapa final'!#REF!="Leve"),CONCATENATE("R15C",'Mapa final'!#REF!),"")</f>
        <v>#REF!</v>
      </c>
      <c r="K197" s="115" t="e">
        <f>IF(AND('Mapa final'!#REF!="Muy Baja",'Mapa final'!#REF!="Leve"),CONCATENATE("R15C",'Mapa final'!#REF!),"")</f>
        <v>#REF!</v>
      </c>
      <c r="L197" s="101" t="e">
        <f>IF(AND('Mapa final'!#REF!="Muy Baja",'Mapa final'!#REF!="Leve"),CONCATENATE("R15C",'Mapa final'!#REF!),"")</f>
        <v>#REF!</v>
      </c>
      <c r="M197" s="100" t="e">
        <f>IF(AND('Mapa final'!#REF!="Muy Baja",'Mapa final'!#REF!="Menor"),CONCATENATE("R15C",'Mapa final'!#REF!),"")</f>
        <v>#REF!</v>
      </c>
      <c r="N197" s="115" t="e">
        <f>IF(AND('Mapa final'!#REF!="Muy Baja",'Mapa final'!#REF!="Menor"),CONCATENATE("R15C",'Mapa final'!#REF!),"")</f>
        <v>#REF!</v>
      </c>
      <c r="O197" s="101" t="e">
        <f>IF(AND('Mapa final'!#REF!="Muy Baja",'Mapa final'!#REF!="Menor"),CONCATENATE("R15C",'Mapa final'!#REF!),"")</f>
        <v>#REF!</v>
      </c>
      <c r="P197" s="92" t="e">
        <f>IF(AND('Mapa final'!#REF!="Muy Baja",'Mapa final'!#REF!="Moderado"),CONCATENATE("R15C",'Mapa final'!#REF!),"")</f>
        <v>#REF!</v>
      </c>
      <c r="Q197" s="114" t="e">
        <f>IF(AND('Mapa final'!#REF!="Muy Baja",'Mapa final'!#REF!="Moderado"),CONCATENATE("R15C",'Mapa final'!#REF!),"")</f>
        <v>#REF!</v>
      </c>
      <c r="R197" s="93" t="e">
        <f>IF(AND('Mapa final'!#REF!="Muy Baja",'Mapa final'!#REF!="Moderado"),CONCATENATE("R15C",'Mapa final'!#REF!),"")</f>
        <v>#REF!</v>
      </c>
      <c r="S197" s="119" t="e">
        <f>IF(AND('Mapa final'!#REF!="Muy Baja",'Mapa final'!#REF!="Mayor"),CONCATENATE("R15C",'Mapa final'!#REF!),"")</f>
        <v>#REF!</v>
      </c>
      <c r="T197" s="120" t="e">
        <f>IF(AND('Mapa final'!#REF!="Muy Baja",'Mapa final'!#REF!="Mayor"),CONCATENATE("R15C",'Mapa final'!#REF!),"")</f>
        <v>#REF!</v>
      </c>
      <c r="U197" s="121" t="e">
        <f>IF(AND('Mapa final'!#REF!="Muy Baja",'Mapa final'!#REF!="Mayor"),CONCATENATE("R15C",'Mapa final'!#REF!),"")</f>
        <v>#REF!</v>
      </c>
      <c r="V197" s="87" t="e">
        <f>IF(AND('Mapa final'!#REF!="Muy Baja",'Mapa final'!#REF!="Catastrófico"),CONCATENATE("R15C",'Mapa final'!#REF!),"")</f>
        <v>#REF!</v>
      </c>
      <c r="W197" s="113" t="e">
        <f>IF(AND('Mapa final'!#REF!="Muy Baja",'Mapa final'!#REF!="Catastrófico"),CONCATENATE("R15C",'Mapa final'!#REF!),"")</f>
        <v>#REF!</v>
      </c>
      <c r="X197" s="88" t="e">
        <f>IF(AND('Mapa final'!#REF!="Muy Baja",'Mapa final'!#REF!="Catastrófico"),CONCATENATE("R15C",'Mapa final'!#REF!),"")</f>
        <v>#REF!</v>
      </c>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row>
    <row r="198" spans="1:65" ht="15.5" x14ac:dyDescent="0.35">
      <c r="A198" s="36"/>
      <c r="B198" s="193"/>
      <c r="C198" s="194"/>
      <c r="D198" s="195"/>
      <c r="E198" s="175"/>
      <c r="F198" s="200"/>
      <c r="G198" s="200"/>
      <c r="H198" s="200"/>
      <c r="I198" s="201"/>
      <c r="J198" s="100" t="e">
        <f>IF(AND('Mapa final'!#REF!="Muy Baja",'Mapa final'!#REF!="Leve"),CONCATENATE("R16C",'Mapa final'!#REF!),"")</f>
        <v>#REF!</v>
      </c>
      <c r="K198" s="115" t="e">
        <f>IF(AND('Mapa final'!#REF!="Muy Baja",'Mapa final'!#REF!="Leve"),CONCATENATE("R16C",'Mapa final'!#REF!),"")</f>
        <v>#REF!</v>
      </c>
      <c r="L198" s="101" t="e">
        <f>IF(AND('Mapa final'!#REF!="Muy Baja",'Mapa final'!#REF!="Leve"),CONCATENATE("R16C",'Mapa final'!#REF!),"")</f>
        <v>#REF!</v>
      </c>
      <c r="M198" s="100" t="e">
        <f>IF(AND('Mapa final'!#REF!="Muy Baja",'Mapa final'!#REF!="Menor"),CONCATENATE("R16C",'Mapa final'!#REF!),"")</f>
        <v>#REF!</v>
      </c>
      <c r="N198" s="115" t="e">
        <f>IF(AND('Mapa final'!#REF!="Muy Baja",'Mapa final'!#REF!="Menor"),CONCATENATE("R16C",'Mapa final'!#REF!),"")</f>
        <v>#REF!</v>
      </c>
      <c r="O198" s="101" t="e">
        <f>IF(AND('Mapa final'!#REF!="Muy Baja",'Mapa final'!#REF!="Menor"),CONCATENATE("R16C",'Mapa final'!#REF!),"")</f>
        <v>#REF!</v>
      </c>
      <c r="P198" s="92" t="e">
        <f>IF(AND('Mapa final'!#REF!="Muy Baja",'Mapa final'!#REF!="Moderado"),CONCATENATE("R16C",'Mapa final'!#REF!),"")</f>
        <v>#REF!</v>
      </c>
      <c r="Q198" s="114" t="e">
        <f>IF(AND('Mapa final'!#REF!="Muy Baja",'Mapa final'!#REF!="Moderado"),CONCATENATE("R16C",'Mapa final'!#REF!),"")</f>
        <v>#REF!</v>
      </c>
      <c r="R198" s="93" t="e">
        <f>IF(AND('Mapa final'!#REF!="Muy Baja",'Mapa final'!#REF!="Moderado"),CONCATENATE("R16C",'Mapa final'!#REF!),"")</f>
        <v>#REF!</v>
      </c>
      <c r="S198" s="119" t="e">
        <f>IF(AND('Mapa final'!#REF!="Muy Baja",'Mapa final'!#REF!="Mayor"),CONCATENATE("R16C",'Mapa final'!#REF!),"")</f>
        <v>#REF!</v>
      </c>
      <c r="T198" s="120" t="e">
        <f>IF(AND('Mapa final'!#REF!="Muy Baja",'Mapa final'!#REF!="Mayor"),CONCATENATE("R16C",'Mapa final'!#REF!),"")</f>
        <v>#REF!</v>
      </c>
      <c r="U198" s="121" t="e">
        <f>IF(AND('Mapa final'!#REF!="Muy Baja",'Mapa final'!#REF!="Mayor"),CONCATENATE("R16C",'Mapa final'!#REF!),"")</f>
        <v>#REF!</v>
      </c>
      <c r="V198" s="87" t="e">
        <f>IF(AND('Mapa final'!#REF!="Muy Baja",'Mapa final'!#REF!="Catastrófico"),CONCATENATE("R16C",'Mapa final'!#REF!),"")</f>
        <v>#REF!</v>
      </c>
      <c r="W198" s="113" t="e">
        <f>IF(AND('Mapa final'!#REF!="Muy Baja",'Mapa final'!#REF!="Catastrófico"),CONCATENATE("R16C",'Mapa final'!#REF!),"")</f>
        <v>#REF!</v>
      </c>
      <c r="X198" s="88" t="e">
        <f>IF(AND('Mapa final'!#REF!="Muy Baja",'Mapa final'!#REF!="Catastrófico"),CONCATENATE("R16C",'Mapa final'!#REF!),"")</f>
        <v>#REF!</v>
      </c>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row>
    <row r="199" spans="1:65" ht="15.5" x14ac:dyDescent="0.35">
      <c r="A199" s="36"/>
      <c r="B199" s="193"/>
      <c r="C199" s="194"/>
      <c r="D199" s="195"/>
      <c r="E199" s="175"/>
      <c r="F199" s="200"/>
      <c r="G199" s="200"/>
      <c r="H199" s="200"/>
      <c r="I199" s="201"/>
      <c r="J199" s="100" t="e">
        <f>IF(AND('Mapa final'!#REF!="Muy Baja",'Mapa final'!#REF!="Leve"),CONCATENATE("R17C",'Mapa final'!#REF!),"")</f>
        <v>#REF!</v>
      </c>
      <c r="K199" s="115" t="e">
        <f>IF(AND('Mapa final'!#REF!="Muy Baja",'Mapa final'!#REF!="Leve"),CONCATENATE("R17C",'Mapa final'!#REF!),"")</f>
        <v>#REF!</v>
      </c>
      <c r="L199" s="101" t="e">
        <f>IF(AND('Mapa final'!#REF!="Muy Baja",'Mapa final'!#REF!="Leve"),CONCATENATE("R17C",'Mapa final'!#REF!),"")</f>
        <v>#REF!</v>
      </c>
      <c r="M199" s="100" t="e">
        <f>IF(AND('Mapa final'!#REF!="Muy Baja",'Mapa final'!#REF!="Menor"),CONCATENATE("R17C",'Mapa final'!#REF!),"")</f>
        <v>#REF!</v>
      </c>
      <c r="N199" s="115" t="e">
        <f>IF(AND('Mapa final'!#REF!="Muy Baja",'Mapa final'!#REF!="Menor"),CONCATENATE("R17C",'Mapa final'!#REF!),"")</f>
        <v>#REF!</v>
      </c>
      <c r="O199" s="101" t="e">
        <f>IF(AND('Mapa final'!#REF!="Muy Baja",'Mapa final'!#REF!="Menor"),CONCATENATE("R17C",'Mapa final'!#REF!),"")</f>
        <v>#REF!</v>
      </c>
      <c r="P199" s="92" t="e">
        <f>IF(AND('Mapa final'!#REF!="Muy Baja",'Mapa final'!#REF!="Moderado"),CONCATENATE("R17C",'Mapa final'!#REF!),"")</f>
        <v>#REF!</v>
      </c>
      <c r="Q199" s="114" t="e">
        <f>IF(AND('Mapa final'!#REF!="Muy Baja",'Mapa final'!#REF!="Moderado"),CONCATENATE("R17C",'Mapa final'!#REF!),"")</f>
        <v>#REF!</v>
      </c>
      <c r="R199" s="93" t="e">
        <f>IF(AND('Mapa final'!#REF!="Muy Baja",'Mapa final'!#REF!="Moderado"),CONCATENATE("R17C",'Mapa final'!#REF!),"")</f>
        <v>#REF!</v>
      </c>
      <c r="S199" s="119" t="e">
        <f>IF(AND('Mapa final'!#REF!="Muy Baja",'Mapa final'!#REF!="Mayor"),CONCATENATE("R17C",'Mapa final'!#REF!),"")</f>
        <v>#REF!</v>
      </c>
      <c r="T199" s="120" t="e">
        <f>IF(AND('Mapa final'!#REF!="Muy Baja",'Mapa final'!#REF!="Mayor"),CONCATENATE("R17C",'Mapa final'!#REF!),"")</f>
        <v>#REF!</v>
      </c>
      <c r="U199" s="121" t="e">
        <f>IF(AND('Mapa final'!#REF!="Muy Baja",'Mapa final'!#REF!="Mayor"),CONCATENATE("R17C",'Mapa final'!#REF!),"")</f>
        <v>#REF!</v>
      </c>
      <c r="V199" s="87" t="e">
        <f>IF(AND('Mapa final'!#REF!="Muy Baja",'Mapa final'!#REF!="Catastrófico"),CONCATENATE("R17C",'Mapa final'!#REF!),"")</f>
        <v>#REF!</v>
      </c>
      <c r="W199" s="113" t="e">
        <f>IF(AND('Mapa final'!#REF!="Muy Baja",'Mapa final'!#REF!="Catastrófico"),CONCATENATE("R17C",'Mapa final'!#REF!),"")</f>
        <v>#REF!</v>
      </c>
      <c r="X199" s="88" t="e">
        <f>IF(AND('Mapa final'!#REF!="Muy Baja",'Mapa final'!#REF!="Catastrófico"),CONCATENATE("R17C",'Mapa final'!#REF!),"")</f>
        <v>#REF!</v>
      </c>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row>
    <row r="200" spans="1:65" ht="15.5" x14ac:dyDescent="0.35">
      <c r="A200" s="36"/>
      <c r="B200" s="193"/>
      <c r="C200" s="194"/>
      <c r="D200" s="195"/>
      <c r="E200" s="175"/>
      <c r="F200" s="200"/>
      <c r="G200" s="200"/>
      <c r="H200" s="200"/>
      <c r="I200" s="201"/>
      <c r="J200" s="100" t="e">
        <f>IF(AND('Mapa final'!#REF!="Muy Baja",'Mapa final'!#REF!="Leve"),CONCATENATE("R18C",'Mapa final'!#REF!),"")</f>
        <v>#REF!</v>
      </c>
      <c r="K200" s="115" t="e">
        <f>IF(AND('Mapa final'!#REF!="Muy Baja",'Mapa final'!#REF!="Leve"),CONCATENATE("R18C",'Mapa final'!#REF!),"")</f>
        <v>#REF!</v>
      </c>
      <c r="L200" s="101" t="e">
        <f>IF(AND('Mapa final'!#REF!="Muy Baja",'Mapa final'!#REF!="Leve"),CONCATENATE("R18C",'Mapa final'!#REF!),"")</f>
        <v>#REF!</v>
      </c>
      <c r="M200" s="100" t="e">
        <f>IF(AND('Mapa final'!#REF!="Muy Baja",'Mapa final'!#REF!="Menor"),CONCATENATE("R18C",'Mapa final'!#REF!),"")</f>
        <v>#REF!</v>
      </c>
      <c r="N200" s="115" t="e">
        <f>IF(AND('Mapa final'!#REF!="Muy Baja",'Mapa final'!#REF!="Menor"),CONCATENATE("R18C",'Mapa final'!#REF!),"")</f>
        <v>#REF!</v>
      </c>
      <c r="O200" s="101" t="e">
        <f>IF(AND('Mapa final'!#REF!="Muy Baja",'Mapa final'!#REF!="Menor"),CONCATENATE("R18C",'Mapa final'!#REF!),"")</f>
        <v>#REF!</v>
      </c>
      <c r="P200" s="92" t="e">
        <f>IF(AND('Mapa final'!#REF!="Muy Baja",'Mapa final'!#REF!="Moderado"),CONCATENATE("R18C",'Mapa final'!#REF!),"")</f>
        <v>#REF!</v>
      </c>
      <c r="Q200" s="114" t="e">
        <f>IF(AND('Mapa final'!#REF!="Muy Baja",'Mapa final'!#REF!="Moderado"),CONCATENATE("R18C",'Mapa final'!#REF!),"")</f>
        <v>#REF!</v>
      </c>
      <c r="R200" s="93" t="e">
        <f>IF(AND('Mapa final'!#REF!="Muy Baja",'Mapa final'!#REF!="Moderado"),CONCATENATE("R18C",'Mapa final'!#REF!),"")</f>
        <v>#REF!</v>
      </c>
      <c r="S200" s="119" t="e">
        <f>IF(AND('Mapa final'!#REF!="Muy Baja",'Mapa final'!#REF!="Mayor"),CONCATENATE("R18C",'Mapa final'!#REF!),"")</f>
        <v>#REF!</v>
      </c>
      <c r="T200" s="120" t="e">
        <f>IF(AND('Mapa final'!#REF!="Muy Baja",'Mapa final'!#REF!="Mayor"),CONCATENATE("R18C",'Mapa final'!#REF!),"")</f>
        <v>#REF!</v>
      </c>
      <c r="U200" s="121" t="e">
        <f>IF(AND('Mapa final'!#REF!="Muy Baja",'Mapa final'!#REF!="Mayor"),CONCATENATE("R18C",'Mapa final'!#REF!),"")</f>
        <v>#REF!</v>
      </c>
      <c r="V200" s="87" t="e">
        <f>IF(AND('Mapa final'!#REF!="Muy Baja",'Mapa final'!#REF!="Catastrófico"),CONCATENATE("R18C",'Mapa final'!#REF!),"")</f>
        <v>#REF!</v>
      </c>
      <c r="W200" s="113" t="e">
        <f>IF(AND('Mapa final'!#REF!="Muy Baja",'Mapa final'!#REF!="Catastrófico"),CONCATENATE("R18C",'Mapa final'!#REF!),"")</f>
        <v>#REF!</v>
      </c>
      <c r="X200" s="88" t="e">
        <f>IF(AND('Mapa final'!#REF!="Muy Baja",'Mapa final'!#REF!="Catastrófico"),CONCATENATE("R18C",'Mapa final'!#REF!),"")</f>
        <v>#REF!</v>
      </c>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row>
    <row r="201" spans="1:65" ht="15.5" x14ac:dyDescent="0.35">
      <c r="A201" s="36"/>
      <c r="B201" s="193"/>
      <c r="C201" s="194"/>
      <c r="D201" s="195"/>
      <c r="E201" s="175"/>
      <c r="F201" s="200"/>
      <c r="G201" s="200"/>
      <c r="H201" s="200"/>
      <c r="I201" s="201"/>
      <c r="J201" s="100" t="e">
        <f>IF(AND('Mapa final'!#REF!="Muy Baja",'Mapa final'!#REF!="Leve"),CONCATENATE("R19C",'Mapa final'!#REF!),"")</f>
        <v>#REF!</v>
      </c>
      <c r="K201" s="115" t="e">
        <f>IF(AND('Mapa final'!#REF!="Muy Baja",'Mapa final'!#REF!="Leve"),CONCATENATE("R19C",'Mapa final'!#REF!),"")</f>
        <v>#REF!</v>
      </c>
      <c r="L201" s="101" t="e">
        <f>IF(AND('Mapa final'!#REF!="Muy Baja",'Mapa final'!#REF!="Leve"),CONCATENATE("R19C",'Mapa final'!#REF!),"")</f>
        <v>#REF!</v>
      </c>
      <c r="M201" s="100" t="e">
        <f>IF(AND('Mapa final'!#REF!="Muy Baja",'Mapa final'!#REF!="Menor"),CONCATENATE("R19C",'Mapa final'!#REF!),"")</f>
        <v>#REF!</v>
      </c>
      <c r="N201" s="115" t="e">
        <f>IF(AND('Mapa final'!#REF!="Muy Baja",'Mapa final'!#REF!="Menor"),CONCATENATE("R19C",'Mapa final'!#REF!),"")</f>
        <v>#REF!</v>
      </c>
      <c r="O201" s="101" t="e">
        <f>IF(AND('Mapa final'!#REF!="Muy Baja",'Mapa final'!#REF!="Menor"),CONCATENATE("R19C",'Mapa final'!#REF!),"")</f>
        <v>#REF!</v>
      </c>
      <c r="P201" s="92" t="e">
        <f>IF(AND('Mapa final'!#REF!="Muy Baja",'Mapa final'!#REF!="Moderado"),CONCATENATE("R19C",'Mapa final'!#REF!),"")</f>
        <v>#REF!</v>
      </c>
      <c r="Q201" s="114" t="e">
        <f>IF(AND('Mapa final'!#REF!="Muy Baja",'Mapa final'!#REF!="Moderado"),CONCATENATE("R19C",'Mapa final'!#REF!),"")</f>
        <v>#REF!</v>
      </c>
      <c r="R201" s="93" t="e">
        <f>IF(AND('Mapa final'!#REF!="Muy Baja",'Mapa final'!#REF!="Moderado"),CONCATENATE("R19C",'Mapa final'!#REF!),"")</f>
        <v>#REF!</v>
      </c>
      <c r="S201" s="119" t="e">
        <f>IF(AND('Mapa final'!#REF!="Muy Baja",'Mapa final'!#REF!="Mayor"),CONCATENATE("R19C",'Mapa final'!#REF!),"")</f>
        <v>#REF!</v>
      </c>
      <c r="T201" s="120" t="e">
        <f>IF(AND('Mapa final'!#REF!="Muy Baja",'Mapa final'!#REF!="Mayor"),CONCATENATE("R19C",'Mapa final'!#REF!),"")</f>
        <v>#REF!</v>
      </c>
      <c r="U201" s="121" t="e">
        <f>IF(AND('Mapa final'!#REF!="Muy Baja",'Mapa final'!#REF!="Mayor"),CONCATENATE("R19C",'Mapa final'!#REF!),"")</f>
        <v>#REF!</v>
      </c>
      <c r="V201" s="87" t="e">
        <f>IF(AND('Mapa final'!#REF!="Muy Baja",'Mapa final'!#REF!="Catastrófico"),CONCATENATE("R19C",'Mapa final'!#REF!),"")</f>
        <v>#REF!</v>
      </c>
      <c r="W201" s="113" t="e">
        <f>IF(AND('Mapa final'!#REF!="Muy Baja",'Mapa final'!#REF!="Catastrófico"),CONCATENATE("R19C",'Mapa final'!#REF!),"")</f>
        <v>#REF!</v>
      </c>
      <c r="X201" s="88" t="e">
        <f>IF(AND('Mapa final'!#REF!="Muy Baja",'Mapa final'!#REF!="Catastrófico"),CONCATENATE("R19C",'Mapa final'!#REF!),"")</f>
        <v>#REF!</v>
      </c>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row>
    <row r="202" spans="1:65" ht="15.5" x14ac:dyDescent="0.35">
      <c r="A202" s="36"/>
      <c r="B202" s="193"/>
      <c r="C202" s="194"/>
      <c r="D202" s="195"/>
      <c r="E202" s="175"/>
      <c r="F202" s="200"/>
      <c r="G202" s="200"/>
      <c r="H202" s="200"/>
      <c r="I202" s="201"/>
      <c r="J202" s="100" t="e">
        <f>IF(AND('Mapa final'!#REF!="Muy Baja",'Mapa final'!#REF!="Leve"),CONCATENATE("R20",'Mapa final'!#REF!),"")</f>
        <v>#REF!</v>
      </c>
      <c r="K202" s="115" t="e">
        <f>IF(AND('Mapa final'!#REF!="Muy Baja",'Mapa final'!#REF!="Leve"),CONCATENATE("R20C",'Mapa final'!#REF!),"")</f>
        <v>#REF!</v>
      </c>
      <c r="L202" s="101" t="e">
        <f>IF(AND('Mapa final'!#REF!="Muy Baja",'Mapa final'!#REF!="Leve"),CONCATENATE("R20C",'Mapa final'!#REF!),"")</f>
        <v>#REF!</v>
      </c>
      <c r="M202" s="100" t="e">
        <f>IF(AND('Mapa final'!#REF!="Muy Baja",'Mapa final'!#REF!="Menor"),CONCATENATE("R20",'Mapa final'!#REF!),"")</f>
        <v>#REF!</v>
      </c>
      <c r="N202" s="115" t="e">
        <f>IF(AND('Mapa final'!#REF!="Muy Baja",'Mapa final'!#REF!="Menor"),CONCATENATE("R20C",'Mapa final'!#REF!),"")</f>
        <v>#REF!</v>
      </c>
      <c r="O202" s="101" t="e">
        <f>IF(AND('Mapa final'!#REF!="Muy Baja",'Mapa final'!#REF!="Menor"),CONCATENATE("R20C",'Mapa final'!#REF!),"")</f>
        <v>#REF!</v>
      </c>
      <c r="P202" s="92" t="e">
        <f>IF(AND('Mapa final'!#REF!="Muy Baja",'Mapa final'!#REF!="Moderado"),CONCATENATE("R20",'Mapa final'!#REF!),"")</f>
        <v>#REF!</v>
      </c>
      <c r="Q202" s="114" t="e">
        <f>IF(AND('Mapa final'!#REF!="Muy Baja",'Mapa final'!#REF!="Moderado"),CONCATENATE("R20C",'Mapa final'!#REF!),"")</f>
        <v>#REF!</v>
      </c>
      <c r="R202" s="93" t="e">
        <f>IF(AND('Mapa final'!#REF!="Muy Baja",'Mapa final'!#REF!="Moderado"),CONCATENATE("R20C",'Mapa final'!#REF!),"")</f>
        <v>#REF!</v>
      </c>
      <c r="S202" s="119" t="e">
        <f>IF(AND('Mapa final'!#REF!="Muy Baja",'Mapa final'!#REF!="Mayor"),CONCATENATE("R20",'Mapa final'!#REF!),"")</f>
        <v>#REF!</v>
      </c>
      <c r="T202" s="120" t="e">
        <f>IF(AND('Mapa final'!#REF!="Muy Baja",'Mapa final'!#REF!="Mayor"),CONCATENATE("R20C",'Mapa final'!#REF!),"")</f>
        <v>#REF!</v>
      </c>
      <c r="U202" s="121" t="e">
        <f>IF(AND('Mapa final'!#REF!="Muy Baja",'Mapa final'!#REF!="Mayor"),CONCATENATE("R20C",'Mapa final'!#REF!),"")</f>
        <v>#REF!</v>
      </c>
      <c r="V202" s="87" t="e">
        <f>IF(AND('Mapa final'!#REF!="Muy Baja",'Mapa final'!#REF!="Catastrófico"),CONCATENATE("R20",'Mapa final'!#REF!),"")</f>
        <v>#REF!</v>
      </c>
      <c r="W202" s="113" t="e">
        <f>IF(AND('Mapa final'!#REF!="Muy Baja",'Mapa final'!#REF!="Catastrófico"),CONCATENATE("R20C",'Mapa final'!#REF!),"")</f>
        <v>#REF!</v>
      </c>
      <c r="X202" s="88" t="e">
        <f>IF(AND('Mapa final'!#REF!="Muy Baja",'Mapa final'!#REF!="Catastrófico"),CONCATENATE("R20C",'Mapa final'!#REF!),"")</f>
        <v>#REF!</v>
      </c>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row>
    <row r="203" spans="1:65" ht="15.5" x14ac:dyDescent="0.35">
      <c r="A203" s="36"/>
      <c r="B203" s="193"/>
      <c r="C203" s="194"/>
      <c r="D203" s="195"/>
      <c r="E203" s="175"/>
      <c r="F203" s="200"/>
      <c r="G203" s="200"/>
      <c r="H203" s="200"/>
      <c r="I203" s="201"/>
      <c r="J203" s="100" t="e">
        <f>IF(AND('Mapa final'!#REF!="Muy Baja",'Mapa final'!#REF!="Leve"),CONCATENATE("R21C",'Mapa final'!#REF!),"")</f>
        <v>#REF!</v>
      </c>
      <c r="K203" s="115" t="e">
        <f>IF(AND('Mapa final'!#REF!="Muy Baja",'Mapa final'!#REF!="Leve"),CONCATENATE("R21C",'Mapa final'!#REF!),"")</f>
        <v>#REF!</v>
      </c>
      <c r="L203" s="101" t="e">
        <f>IF(AND('Mapa final'!#REF!="Muy Baja",'Mapa final'!#REF!="Leve"),CONCATENATE("R21C",'Mapa final'!#REF!),"")</f>
        <v>#REF!</v>
      </c>
      <c r="M203" s="100" t="e">
        <f>IF(AND('Mapa final'!#REF!="Muy Baja",'Mapa final'!#REF!="Menor"),CONCATENATE("R21C",'Mapa final'!#REF!),"")</f>
        <v>#REF!</v>
      </c>
      <c r="N203" s="115" t="e">
        <f>IF(AND('Mapa final'!#REF!="Muy Baja",'Mapa final'!#REF!="Menor"),CONCATENATE("R21C",'Mapa final'!#REF!),"")</f>
        <v>#REF!</v>
      </c>
      <c r="O203" s="101" t="e">
        <f>IF(AND('Mapa final'!#REF!="Muy Baja",'Mapa final'!#REF!="Menor"),CONCATENATE("R21C",'Mapa final'!#REF!),"")</f>
        <v>#REF!</v>
      </c>
      <c r="P203" s="92" t="e">
        <f>IF(AND('Mapa final'!#REF!="Muy Baja",'Mapa final'!#REF!="Moderado"),CONCATENATE("R21C",'Mapa final'!#REF!),"")</f>
        <v>#REF!</v>
      </c>
      <c r="Q203" s="114" t="e">
        <f>IF(AND('Mapa final'!#REF!="Muy Baja",'Mapa final'!#REF!="Moderado"),CONCATENATE("R21C",'Mapa final'!#REF!),"")</f>
        <v>#REF!</v>
      </c>
      <c r="R203" s="93" t="e">
        <f>IF(AND('Mapa final'!#REF!="Muy Baja",'Mapa final'!#REF!="Moderado"),CONCATENATE("R21C",'Mapa final'!#REF!),"")</f>
        <v>#REF!</v>
      </c>
      <c r="S203" s="119" t="e">
        <f>IF(AND('Mapa final'!#REF!="Muy Baja",'Mapa final'!#REF!="Mayor"),CONCATENATE("R21C",'Mapa final'!#REF!),"")</f>
        <v>#REF!</v>
      </c>
      <c r="T203" s="120" t="e">
        <f>IF(AND('Mapa final'!#REF!="Muy Baja",'Mapa final'!#REF!="Mayor"),CONCATENATE("R21C",'Mapa final'!#REF!),"")</f>
        <v>#REF!</v>
      </c>
      <c r="U203" s="121" t="e">
        <f>IF(AND('Mapa final'!#REF!="Muy Baja",'Mapa final'!#REF!="Mayor"),CONCATENATE("R21C",'Mapa final'!#REF!),"")</f>
        <v>#REF!</v>
      </c>
      <c r="V203" s="87" t="e">
        <f>IF(AND('Mapa final'!#REF!="Muy Baja",'Mapa final'!#REF!="Catastrófico"),CONCATENATE("R21C",'Mapa final'!#REF!),"")</f>
        <v>#REF!</v>
      </c>
      <c r="W203" s="113" t="e">
        <f>IF(AND('Mapa final'!#REF!="Muy Baja",'Mapa final'!#REF!="Catastrófico"),CONCATENATE("R21C",'Mapa final'!#REF!),"")</f>
        <v>#REF!</v>
      </c>
      <c r="X203" s="88" t="e">
        <f>IF(AND('Mapa final'!#REF!="Muy Baja",'Mapa final'!#REF!="Catastrófico"),CONCATENATE("R21C",'Mapa final'!#REF!),"")</f>
        <v>#REF!</v>
      </c>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row>
    <row r="204" spans="1:65" ht="15.5" x14ac:dyDescent="0.35">
      <c r="A204" s="36"/>
      <c r="B204" s="193"/>
      <c r="C204" s="194"/>
      <c r="D204" s="195"/>
      <c r="E204" s="175"/>
      <c r="F204" s="200"/>
      <c r="G204" s="200"/>
      <c r="H204" s="200"/>
      <c r="I204" s="201"/>
      <c r="J204" s="100" t="e">
        <f>IF(AND('Mapa final'!#REF!="Muy Baja",'Mapa final'!#REF!="Leve"),CONCATENATE("R22C",'Mapa final'!#REF!),"")</f>
        <v>#REF!</v>
      </c>
      <c r="K204" s="115" t="e">
        <f>IF(AND('Mapa final'!#REF!="Muy Baja",'Mapa final'!#REF!="Leve"),CONCATENATE("R22C",'Mapa final'!#REF!),"")</f>
        <v>#REF!</v>
      </c>
      <c r="L204" s="101" t="e">
        <f>IF(AND('Mapa final'!#REF!="Muy Baja",'Mapa final'!#REF!="Leve"),CONCATENATE("R2C",'Mapa final'!#REF!),"")</f>
        <v>#REF!</v>
      </c>
      <c r="M204" s="100" t="e">
        <f>IF(AND('Mapa final'!#REF!="Muy Baja",'Mapa final'!#REF!="Menor"),CONCATENATE("R22C",'Mapa final'!#REF!),"")</f>
        <v>#REF!</v>
      </c>
      <c r="N204" s="115" t="e">
        <f>IF(AND('Mapa final'!#REF!="Muy Baja",'Mapa final'!#REF!="Menor"),CONCATENATE("R22C",'Mapa final'!#REF!),"")</f>
        <v>#REF!</v>
      </c>
      <c r="O204" s="101" t="e">
        <f>IF(AND('Mapa final'!#REF!="Muy Baja",'Mapa final'!#REF!="Menor"),CONCATENATE("R2C",'Mapa final'!#REF!),"")</f>
        <v>#REF!</v>
      </c>
      <c r="P204" s="92" t="e">
        <f>IF(AND('Mapa final'!#REF!="Muy Baja",'Mapa final'!#REF!="Moderado"),CONCATENATE("R22C",'Mapa final'!#REF!),"")</f>
        <v>#REF!</v>
      </c>
      <c r="Q204" s="114" t="e">
        <f>IF(AND('Mapa final'!#REF!="Muy Baja",'Mapa final'!#REF!="Moderado"),CONCATENATE("R22C",'Mapa final'!#REF!),"")</f>
        <v>#REF!</v>
      </c>
      <c r="R204" s="93" t="e">
        <f>IF(AND('Mapa final'!#REF!="Muy Baja",'Mapa final'!#REF!="Moderado"),CONCATENATE("R2C",'Mapa final'!#REF!),"")</f>
        <v>#REF!</v>
      </c>
      <c r="S204" s="119" t="e">
        <f>IF(AND('Mapa final'!#REF!="Muy Baja",'Mapa final'!#REF!="Mayor"),CONCATENATE("R22C",'Mapa final'!#REF!),"")</f>
        <v>#REF!</v>
      </c>
      <c r="T204" s="120" t="e">
        <f>IF(AND('Mapa final'!#REF!="Muy Baja",'Mapa final'!#REF!="Mayor"),CONCATENATE("R22C",'Mapa final'!#REF!),"")</f>
        <v>#REF!</v>
      </c>
      <c r="U204" s="121" t="e">
        <f>IF(AND('Mapa final'!#REF!="Muy Baja",'Mapa final'!#REF!="Mayor"),CONCATENATE("R2C",'Mapa final'!#REF!),"")</f>
        <v>#REF!</v>
      </c>
      <c r="V204" s="87" t="e">
        <f>IF(AND('Mapa final'!#REF!="Muy Baja",'Mapa final'!#REF!="Catastrófico"),CONCATENATE("R22C",'Mapa final'!#REF!),"")</f>
        <v>#REF!</v>
      </c>
      <c r="W204" s="113" t="e">
        <f>IF(AND('Mapa final'!#REF!="Muy Baja",'Mapa final'!#REF!="Catastrófico"),CONCATENATE("R22C",'Mapa final'!#REF!),"")</f>
        <v>#REF!</v>
      </c>
      <c r="X204" s="88" t="e">
        <f>IF(AND('Mapa final'!#REF!="Muy Baja",'Mapa final'!#REF!="Catastrófico"),CONCATENATE("R2C",'Mapa final'!#REF!),"")</f>
        <v>#REF!</v>
      </c>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row>
    <row r="205" spans="1:65" ht="15.5" x14ac:dyDescent="0.35">
      <c r="A205" s="36"/>
      <c r="B205" s="193"/>
      <c r="C205" s="194"/>
      <c r="D205" s="195"/>
      <c r="E205" s="175"/>
      <c r="F205" s="200"/>
      <c r="G205" s="200"/>
      <c r="H205" s="200"/>
      <c r="I205" s="201"/>
      <c r="J205" s="100" t="e">
        <f>IF(AND('Mapa final'!#REF!="Muy Baja",'Mapa final'!#REF!="Leve"),CONCATENATE("R23C",'Mapa final'!#REF!),"")</f>
        <v>#REF!</v>
      </c>
      <c r="K205" s="115" t="e">
        <f>IF(AND('Mapa final'!#REF!="Muy Baja",'Mapa final'!#REF!="Leve"),CONCATENATE("R23C",'Mapa final'!#REF!),"")</f>
        <v>#REF!</v>
      </c>
      <c r="L205" s="101" t="e">
        <f>IF(AND('Mapa final'!#REF!="Muy Baja",'Mapa final'!#REF!="Leve"),CONCATENATE("R23C",'Mapa final'!#REF!),"")</f>
        <v>#REF!</v>
      </c>
      <c r="M205" s="100" t="e">
        <f>IF(AND('Mapa final'!#REF!="Muy Baja",'Mapa final'!#REF!="Menor"),CONCATENATE("R23C",'Mapa final'!#REF!),"")</f>
        <v>#REF!</v>
      </c>
      <c r="N205" s="115" t="e">
        <f>IF(AND('Mapa final'!#REF!="Muy Baja",'Mapa final'!#REF!="Menor"),CONCATENATE("R23C",'Mapa final'!#REF!),"")</f>
        <v>#REF!</v>
      </c>
      <c r="O205" s="101" t="e">
        <f>IF(AND('Mapa final'!#REF!="Muy Baja",'Mapa final'!#REF!="Menor"),CONCATENATE("R23C",'Mapa final'!#REF!),"")</f>
        <v>#REF!</v>
      </c>
      <c r="P205" s="92" t="e">
        <f>IF(AND('Mapa final'!#REF!="Muy Baja",'Mapa final'!#REF!="Moderado"),CONCATENATE("R23C",'Mapa final'!#REF!),"")</f>
        <v>#REF!</v>
      </c>
      <c r="Q205" s="114" t="e">
        <f>IF(AND('Mapa final'!#REF!="Muy Baja",'Mapa final'!#REF!="Moderado"),CONCATENATE("R23C",'Mapa final'!#REF!),"")</f>
        <v>#REF!</v>
      </c>
      <c r="R205" s="93" t="e">
        <f>IF(AND('Mapa final'!#REF!="Muy Baja",'Mapa final'!#REF!="Moderado"),CONCATENATE("R23C",'Mapa final'!#REF!),"")</f>
        <v>#REF!</v>
      </c>
      <c r="S205" s="119" t="e">
        <f>IF(AND('Mapa final'!#REF!="Muy Baja",'Mapa final'!#REF!="Mayor"),CONCATENATE("R23C",'Mapa final'!#REF!),"")</f>
        <v>#REF!</v>
      </c>
      <c r="T205" s="120" t="e">
        <f>IF(AND('Mapa final'!#REF!="Muy Baja",'Mapa final'!#REF!="Mayor"),CONCATENATE("R23C",'Mapa final'!#REF!),"")</f>
        <v>#REF!</v>
      </c>
      <c r="U205" s="121" t="e">
        <f>IF(AND('Mapa final'!#REF!="Muy Baja",'Mapa final'!#REF!="Mayor"),CONCATENATE("R23C",'Mapa final'!#REF!),"")</f>
        <v>#REF!</v>
      </c>
      <c r="V205" s="87" t="e">
        <f>IF(AND('Mapa final'!#REF!="Muy Baja",'Mapa final'!#REF!="Catastrófico"),CONCATENATE("R23C",'Mapa final'!#REF!),"")</f>
        <v>#REF!</v>
      </c>
      <c r="W205" s="113" t="e">
        <f>IF(AND('Mapa final'!#REF!="Muy Baja",'Mapa final'!#REF!="Catastrófico"),CONCATENATE("R23C",'Mapa final'!#REF!),"")</f>
        <v>#REF!</v>
      </c>
      <c r="X205" s="88" t="e">
        <f>IF(AND('Mapa final'!#REF!="Muy Baja",'Mapa final'!#REF!="Catastrófico"),CONCATENATE("R23C",'Mapa final'!#REF!),"")</f>
        <v>#REF!</v>
      </c>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row>
    <row r="206" spans="1:65" ht="15.5" x14ac:dyDescent="0.35">
      <c r="A206" s="36"/>
      <c r="B206" s="193"/>
      <c r="C206" s="194"/>
      <c r="D206" s="195"/>
      <c r="E206" s="175"/>
      <c r="F206" s="200"/>
      <c r="G206" s="200"/>
      <c r="H206" s="200"/>
      <c r="I206" s="201"/>
      <c r="J206" s="100" t="e">
        <f>IF(AND('Mapa final'!#REF!="Muy Baja",'Mapa final'!#REF!="Leve"),CONCATENATE("R24C",'Mapa final'!#REF!),"")</f>
        <v>#REF!</v>
      </c>
      <c r="K206" s="115" t="e">
        <f>IF(AND('Mapa final'!#REF!="Muy Baja",'Mapa final'!#REF!="Leve"),CONCATENATE("R24C",'Mapa final'!#REF!),"")</f>
        <v>#REF!</v>
      </c>
      <c r="L206" s="101" t="e">
        <f>IF(AND('Mapa final'!#REF!="Muy Baja",'Mapa final'!#REF!="Leve"),CONCATENATE("R24C",'Mapa final'!#REF!),"")</f>
        <v>#REF!</v>
      </c>
      <c r="M206" s="100" t="e">
        <f>IF(AND('Mapa final'!#REF!="Muy Baja",'Mapa final'!#REF!="Menor"),CONCATENATE("R24C",'Mapa final'!#REF!),"")</f>
        <v>#REF!</v>
      </c>
      <c r="N206" s="115" t="e">
        <f>IF(AND('Mapa final'!#REF!="Muy Baja",'Mapa final'!#REF!="Menor"),CONCATENATE("R24C",'Mapa final'!#REF!),"")</f>
        <v>#REF!</v>
      </c>
      <c r="O206" s="101" t="e">
        <f>IF(AND('Mapa final'!#REF!="Muy Baja",'Mapa final'!#REF!="Menor"),CONCATENATE("R24C",'Mapa final'!#REF!),"")</f>
        <v>#REF!</v>
      </c>
      <c r="P206" s="92" t="e">
        <f>IF(AND('Mapa final'!#REF!="Muy Baja",'Mapa final'!#REF!="Moderado"),CONCATENATE("R24C",'Mapa final'!#REF!),"")</f>
        <v>#REF!</v>
      </c>
      <c r="Q206" s="114" t="e">
        <f>IF(AND('Mapa final'!#REF!="Muy Baja",'Mapa final'!#REF!="Moderado"),CONCATENATE("R24C",'Mapa final'!#REF!),"")</f>
        <v>#REF!</v>
      </c>
      <c r="R206" s="93" t="e">
        <f>IF(AND('Mapa final'!#REF!="Muy Baja",'Mapa final'!#REF!="Moderado"),CONCATENATE("R24C",'Mapa final'!#REF!),"")</f>
        <v>#REF!</v>
      </c>
      <c r="S206" s="119" t="e">
        <f>IF(AND('Mapa final'!#REF!="Muy Baja",'Mapa final'!#REF!="Mayor"),CONCATENATE("R24C",'Mapa final'!#REF!),"")</f>
        <v>#REF!</v>
      </c>
      <c r="T206" s="120" t="e">
        <f>IF(AND('Mapa final'!#REF!="Muy Baja",'Mapa final'!#REF!="Mayor"),CONCATENATE("R24C",'Mapa final'!#REF!),"")</f>
        <v>#REF!</v>
      </c>
      <c r="U206" s="121" t="e">
        <f>IF(AND('Mapa final'!#REF!="Muy Baja",'Mapa final'!#REF!="Mayor"),CONCATENATE("R24C",'Mapa final'!#REF!),"")</f>
        <v>#REF!</v>
      </c>
      <c r="V206" s="87" t="e">
        <f>IF(AND('Mapa final'!#REF!="Muy Baja",'Mapa final'!#REF!="Catastrófico"),CONCATENATE("R24C",'Mapa final'!#REF!),"")</f>
        <v>#REF!</v>
      </c>
      <c r="W206" s="113" t="e">
        <f>IF(AND('Mapa final'!#REF!="Muy Baja",'Mapa final'!#REF!="Catastrófico"),CONCATENATE("R24C",'Mapa final'!#REF!),"")</f>
        <v>#REF!</v>
      </c>
      <c r="X206" s="88" t="e">
        <f>IF(AND('Mapa final'!#REF!="Muy Baja",'Mapa final'!#REF!="Catastrófico"),CONCATENATE("R24C",'Mapa final'!#REF!),"")</f>
        <v>#REF!</v>
      </c>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row>
    <row r="207" spans="1:65" ht="15.5" x14ac:dyDescent="0.35">
      <c r="A207" s="36"/>
      <c r="B207" s="193"/>
      <c r="C207" s="194"/>
      <c r="D207" s="195"/>
      <c r="E207" s="175"/>
      <c r="F207" s="200"/>
      <c r="G207" s="200"/>
      <c r="H207" s="200"/>
      <c r="I207" s="201"/>
      <c r="J207" s="100" t="e">
        <f>IF(AND('Mapa final'!#REF!="Muy Baja",'Mapa final'!#REF!="Leve"),CONCATENATE("R25C",'Mapa final'!#REF!),"")</f>
        <v>#REF!</v>
      </c>
      <c r="K207" s="115" t="e">
        <f>IF(AND('Mapa final'!#REF!="Muy Baja",'Mapa final'!#REF!="Leve"),CONCATENATE("R25C",'Mapa final'!#REF!),"")</f>
        <v>#REF!</v>
      </c>
      <c r="L207" s="101" t="e">
        <f>IF(AND('Mapa final'!#REF!="Muy Baja",'Mapa final'!#REF!="Leve"),CONCATENATE("R25C",'Mapa final'!#REF!),"")</f>
        <v>#REF!</v>
      </c>
      <c r="M207" s="100" t="e">
        <f>IF(AND('Mapa final'!#REF!="Muy Baja",'Mapa final'!#REF!="Menor"),CONCATENATE("R25C",'Mapa final'!#REF!),"")</f>
        <v>#REF!</v>
      </c>
      <c r="N207" s="115" t="e">
        <f>IF(AND('Mapa final'!#REF!="Muy Baja",'Mapa final'!#REF!="Menor"),CONCATENATE("R25C",'Mapa final'!#REF!),"")</f>
        <v>#REF!</v>
      </c>
      <c r="O207" s="101" t="e">
        <f>IF(AND('Mapa final'!#REF!="Muy Baja",'Mapa final'!#REF!="Menor"),CONCATENATE("R25C",'Mapa final'!#REF!),"")</f>
        <v>#REF!</v>
      </c>
      <c r="P207" s="92" t="e">
        <f>IF(AND('Mapa final'!#REF!="Muy Baja",'Mapa final'!#REF!="Moderado"),CONCATENATE("R25C",'Mapa final'!#REF!),"")</f>
        <v>#REF!</v>
      </c>
      <c r="Q207" s="114" t="e">
        <f>IF(AND('Mapa final'!#REF!="Muy Baja",'Mapa final'!#REF!="Moderado"),CONCATENATE("R25C",'Mapa final'!#REF!),"")</f>
        <v>#REF!</v>
      </c>
      <c r="R207" s="93" t="e">
        <f>IF(AND('Mapa final'!#REF!="Muy Baja",'Mapa final'!#REF!="Moderado"),CONCATENATE("R25C",'Mapa final'!#REF!),"")</f>
        <v>#REF!</v>
      </c>
      <c r="S207" s="119" t="e">
        <f>IF(AND('Mapa final'!#REF!="Muy Baja",'Mapa final'!#REF!="Mayor"),CONCATENATE("R25C",'Mapa final'!#REF!),"")</f>
        <v>#REF!</v>
      </c>
      <c r="T207" s="120" t="e">
        <f>IF(AND('Mapa final'!#REF!="Muy Baja",'Mapa final'!#REF!="Mayor"),CONCATENATE("R25C",'Mapa final'!#REF!),"")</f>
        <v>#REF!</v>
      </c>
      <c r="U207" s="121" t="e">
        <f>IF(AND('Mapa final'!#REF!="Muy Baja",'Mapa final'!#REF!="Mayor"),CONCATENATE("R25C",'Mapa final'!#REF!),"")</f>
        <v>#REF!</v>
      </c>
      <c r="V207" s="87" t="e">
        <f>IF(AND('Mapa final'!#REF!="Muy Baja",'Mapa final'!#REF!="Catastrófico"),CONCATENATE("R25C",'Mapa final'!#REF!),"")</f>
        <v>#REF!</v>
      </c>
      <c r="W207" s="113" t="e">
        <f>IF(AND('Mapa final'!#REF!="Muy Baja",'Mapa final'!#REF!="Catastrófico"),CONCATENATE("R25C",'Mapa final'!#REF!),"")</f>
        <v>#REF!</v>
      </c>
      <c r="X207" s="88" t="e">
        <f>IF(AND('Mapa final'!#REF!="Muy Baja",'Mapa final'!#REF!="Catastrófico"),CONCATENATE("R25C",'Mapa final'!#REF!),"")</f>
        <v>#REF!</v>
      </c>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row>
    <row r="208" spans="1:65" ht="15.5" x14ac:dyDescent="0.35">
      <c r="A208" s="36"/>
      <c r="B208" s="193"/>
      <c r="C208" s="194"/>
      <c r="D208" s="195"/>
      <c r="E208" s="175"/>
      <c r="F208" s="200"/>
      <c r="G208" s="200"/>
      <c r="H208" s="200"/>
      <c r="I208" s="201"/>
      <c r="J208" s="100" t="e">
        <f>IF(AND('Mapa final'!#REF!="Muy Baja",'Mapa final'!#REF!="Leve"),CONCATENATE("R26C",'Mapa final'!#REF!),"")</f>
        <v>#REF!</v>
      </c>
      <c r="K208" s="115" t="e">
        <f>IF(AND('Mapa final'!#REF!="Muy Baja",'Mapa final'!#REF!="Leve"),CONCATENATE("R26C",'Mapa final'!#REF!),"")</f>
        <v>#REF!</v>
      </c>
      <c r="L208" s="101" t="e">
        <f>IF(AND('Mapa final'!#REF!="Muy Baja",'Mapa final'!#REF!="Leve"),CONCATENATE("R26C",'Mapa final'!#REF!),"")</f>
        <v>#REF!</v>
      </c>
      <c r="M208" s="100" t="e">
        <f>IF(AND('Mapa final'!#REF!="Muy Baja",'Mapa final'!#REF!="Menor"),CONCATENATE("R26C",'Mapa final'!#REF!),"")</f>
        <v>#REF!</v>
      </c>
      <c r="N208" s="115" t="e">
        <f>IF(AND('Mapa final'!#REF!="Muy Baja",'Mapa final'!#REF!="Menor"),CONCATENATE("R26C",'Mapa final'!#REF!),"")</f>
        <v>#REF!</v>
      </c>
      <c r="O208" s="101" t="e">
        <f>IF(AND('Mapa final'!#REF!="Muy Baja",'Mapa final'!#REF!="Menor"),CONCATENATE("R26C",'Mapa final'!#REF!),"")</f>
        <v>#REF!</v>
      </c>
      <c r="P208" s="92" t="e">
        <f>IF(AND('Mapa final'!#REF!="Muy Baja",'Mapa final'!#REF!="Moderado"),CONCATENATE("R26C",'Mapa final'!#REF!),"")</f>
        <v>#REF!</v>
      </c>
      <c r="Q208" s="114" t="e">
        <f>IF(AND('Mapa final'!#REF!="Muy Baja",'Mapa final'!#REF!="Moderado"),CONCATENATE("R26C",'Mapa final'!#REF!),"")</f>
        <v>#REF!</v>
      </c>
      <c r="R208" s="93" t="e">
        <f>IF(AND('Mapa final'!#REF!="Muy Baja",'Mapa final'!#REF!="Moderado"),CONCATENATE("R26C",'Mapa final'!#REF!),"")</f>
        <v>#REF!</v>
      </c>
      <c r="S208" s="119" t="e">
        <f>IF(AND('Mapa final'!#REF!="Muy Baja",'Mapa final'!#REF!="Mayor"),CONCATENATE("R26C",'Mapa final'!#REF!),"")</f>
        <v>#REF!</v>
      </c>
      <c r="T208" s="120" t="e">
        <f>IF(AND('Mapa final'!#REF!="Muy Baja",'Mapa final'!#REF!="Mayor"),CONCATENATE("R26C",'Mapa final'!#REF!),"")</f>
        <v>#REF!</v>
      </c>
      <c r="U208" s="121" t="e">
        <f>IF(AND('Mapa final'!#REF!="Muy Baja",'Mapa final'!#REF!="Mayor"),CONCATENATE("R26C",'Mapa final'!#REF!),"")</f>
        <v>#REF!</v>
      </c>
      <c r="V208" s="87" t="e">
        <f>IF(AND('Mapa final'!#REF!="Muy Baja",'Mapa final'!#REF!="Catastrófico"),CONCATENATE("R26C",'Mapa final'!#REF!),"")</f>
        <v>#REF!</v>
      </c>
      <c r="W208" s="113" t="e">
        <f>IF(AND('Mapa final'!#REF!="Muy Baja",'Mapa final'!#REF!="Catastrófico"),CONCATENATE("R26C",'Mapa final'!#REF!),"")</f>
        <v>#REF!</v>
      </c>
      <c r="X208" s="88" t="e">
        <f>IF(AND('Mapa final'!#REF!="Muy Baja",'Mapa final'!#REF!="Catastrófico"),CONCATENATE("R26C",'Mapa final'!#REF!),"")</f>
        <v>#REF!</v>
      </c>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row>
    <row r="209" spans="1:65" ht="15.5" x14ac:dyDescent="0.35">
      <c r="A209" s="36"/>
      <c r="B209" s="193"/>
      <c r="C209" s="194"/>
      <c r="D209" s="195"/>
      <c r="E209" s="175"/>
      <c r="F209" s="200"/>
      <c r="G209" s="200"/>
      <c r="H209" s="200"/>
      <c r="I209" s="201"/>
      <c r="J209" s="100" t="e">
        <f>IF(AND('Mapa final'!#REF!="Muy Baja",'Mapa final'!#REF!="Leve"),CONCATENATE("R27C",'Mapa final'!#REF!),"")</f>
        <v>#REF!</v>
      </c>
      <c r="K209" s="115" t="e">
        <f>IF(AND('Mapa final'!#REF!="Muy Baja",'Mapa final'!#REF!="Leve"),CONCATENATE("R27C",'Mapa final'!#REF!),"")</f>
        <v>#REF!</v>
      </c>
      <c r="L209" s="101" t="e">
        <f>IF(AND('Mapa final'!#REF!="Muy Baja",'Mapa final'!#REF!="Leve"),CONCATENATE("R27C",'Mapa final'!#REF!),"")</f>
        <v>#REF!</v>
      </c>
      <c r="M209" s="100" t="e">
        <f>IF(AND('Mapa final'!#REF!="Muy Baja",'Mapa final'!#REF!="Menor"),CONCATENATE("R27C",'Mapa final'!#REF!),"")</f>
        <v>#REF!</v>
      </c>
      <c r="N209" s="115" t="e">
        <f>IF(AND('Mapa final'!#REF!="Muy Baja",'Mapa final'!#REF!="Menor"),CONCATENATE("R27C",'Mapa final'!#REF!),"")</f>
        <v>#REF!</v>
      </c>
      <c r="O209" s="101" t="e">
        <f>IF(AND('Mapa final'!#REF!="Muy Baja",'Mapa final'!#REF!="Menor"),CONCATENATE("R27C",'Mapa final'!#REF!),"")</f>
        <v>#REF!</v>
      </c>
      <c r="P209" s="92" t="e">
        <f>IF(AND('Mapa final'!#REF!="Muy Baja",'Mapa final'!#REF!="Moderado"),CONCATENATE("R27C",'Mapa final'!#REF!),"")</f>
        <v>#REF!</v>
      </c>
      <c r="Q209" s="114" t="e">
        <f>IF(AND('Mapa final'!#REF!="Muy Baja",'Mapa final'!#REF!="Moderado"),CONCATENATE("R27C",'Mapa final'!#REF!),"")</f>
        <v>#REF!</v>
      </c>
      <c r="R209" s="93" t="e">
        <f>IF(AND('Mapa final'!#REF!="Muy Baja",'Mapa final'!#REF!="Moderado"),CONCATENATE("R27C",'Mapa final'!#REF!),"")</f>
        <v>#REF!</v>
      </c>
      <c r="S209" s="119" t="e">
        <f>IF(AND('Mapa final'!#REF!="Muy Baja",'Mapa final'!#REF!="Mayor"),CONCATENATE("R27C",'Mapa final'!#REF!),"")</f>
        <v>#REF!</v>
      </c>
      <c r="T209" s="120" t="e">
        <f>IF(AND('Mapa final'!#REF!="Muy Baja",'Mapa final'!#REF!="Mayor"),CONCATENATE("R27C",'Mapa final'!#REF!),"")</f>
        <v>#REF!</v>
      </c>
      <c r="U209" s="121" t="e">
        <f>IF(AND('Mapa final'!#REF!="Muy Baja",'Mapa final'!#REF!="Mayor"),CONCATENATE("R27C",'Mapa final'!#REF!),"")</f>
        <v>#REF!</v>
      </c>
      <c r="V209" s="87" t="e">
        <f>IF(AND('Mapa final'!#REF!="Muy Baja",'Mapa final'!#REF!="Catastrófico"),CONCATENATE("R27C",'Mapa final'!#REF!),"")</f>
        <v>#REF!</v>
      </c>
      <c r="W209" s="113" t="e">
        <f>IF(AND('Mapa final'!#REF!="Muy Baja",'Mapa final'!#REF!="Catastrófico"),CONCATENATE("R27C",'Mapa final'!#REF!),"")</f>
        <v>#REF!</v>
      </c>
      <c r="X209" s="88" t="e">
        <f>IF(AND('Mapa final'!#REF!="Muy Baja",'Mapa final'!#REF!="Catastrófico"),CONCATENATE("R27C",'Mapa final'!#REF!),"")</f>
        <v>#REF!</v>
      </c>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row>
    <row r="210" spans="1:65" ht="15" customHeight="1" x14ac:dyDescent="0.35">
      <c r="A210" s="36"/>
      <c r="B210" s="193"/>
      <c r="C210" s="194"/>
      <c r="D210" s="195"/>
      <c r="E210" s="175"/>
      <c r="F210" s="200"/>
      <c r="G210" s="200"/>
      <c r="H210" s="200"/>
      <c r="I210" s="201"/>
      <c r="J210" s="100" t="e">
        <f>IF(AND('Mapa final'!#REF!="Muy Baja",'Mapa final'!#REF!="Leve"),CONCATENATE("R28C",'Mapa final'!#REF!),"")</f>
        <v>#REF!</v>
      </c>
      <c r="K210" s="115" t="e">
        <f>IF(AND('Mapa final'!#REF!="Muy Baja",'Mapa final'!#REF!="Leve"),CONCATENATE("R28C",'Mapa final'!#REF!),"")</f>
        <v>#REF!</v>
      </c>
      <c r="L210" s="101" t="e">
        <f>IF(AND('Mapa final'!#REF!="Muy Baja",'Mapa final'!#REF!="Leve"),CONCATENATE("R28C",'Mapa final'!#REF!),"")</f>
        <v>#REF!</v>
      </c>
      <c r="M210" s="100" t="e">
        <f>IF(AND('Mapa final'!#REF!="Muy Baja",'Mapa final'!#REF!="Menor"),CONCATENATE("R28C",'Mapa final'!#REF!),"")</f>
        <v>#REF!</v>
      </c>
      <c r="N210" s="115" t="e">
        <f>IF(AND('Mapa final'!#REF!="Muy Baja",'Mapa final'!#REF!="Menor"),CONCATENATE("R28C",'Mapa final'!#REF!),"")</f>
        <v>#REF!</v>
      </c>
      <c r="O210" s="101" t="e">
        <f>IF(AND('Mapa final'!#REF!="Muy Baja",'Mapa final'!#REF!="Menor"),CONCATENATE("R28C",'Mapa final'!#REF!),"")</f>
        <v>#REF!</v>
      </c>
      <c r="P210" s="92" t="e">
        <f>IF(AND('Mapa final'!#REF!="Muy Baja",'Mapa final'!#REF!="Moderado"),CONCATENATE("R28C",'Mapa final'!#REF!),"")</f>
        <v>#REF!</v>
      </c>
      <c r="Q210" s="114" t="e">
        <f>IF(AND('Mapa final'!#REF!="Muy Baja",'Mapa final'!#REF!="Moderado"),CONCATENATE("R28C",'Mapa final'!#REF!),"")</f>
        <v>#REF!</v>
      </c>
      <c r="R210" s="93" t="e">
        <f>IF(AND('Mapa final'!#REF!="Muy Baja",'Mapa final'!#REF!="Moderado"),CONCATENATE("R28C",'Mapa final'!#REF!),"")</f>
        <v>#REF!</v>
      </c>
      <c r="S210" s="119" t="e">
        <f>IF(AND('Mapa final'!#REF!="Muy Baja",'Mapa final'!#REF!="Mayor"),CONCATENATE("R28C",'Mapa final'!#REF!),"")</f>
        <v>#REF!</v>
      </c>
      <c r="T210" s="120" t="e">
        <f>IF(AND('Mapa final'!#REF!="Muy Baja",'Mapa final'!#REF!="Mayor"),CONCATENATE("R28C",'Mapa final'!#REF!),"")</f>
        <v>#REF!</v>
      </c>
      <c r="U210" s="121" t="e">
        <f>IF(AND('Mapa final'!#REF!="Muy Baja",'Mapa final'!#REF!="Mayor"),CONCATENATE("R28C",'Mapa final'!#REF!),"")</f>
        <v>#REF!</v>
      </c>
      <c r="V210" s="87" t="e">
        <f>IF(AND('Mapa final'!#REF!="Muy Baja",'Mapa final'!#REF!="Catastrófico"),CONCATENATE("R28C",'Mapa final'!#REF!),"")</f>
        <v>#REF!</v>
      </c>
      <c r="W210" s="113" t="e">
        <f>IF(AND('Mapa final'!#REF!="Muy Baja",'Mapa final'!#REF!="Catastrófico"),CONCATENATE("R28C",'Mapa final'!#REF!),"")</f>
        <v>#REF!</v>
      </c>
      <c r="X210" s="88" t="e">
        <f>IF(AND('Mapa final'!#REF!="Muy Baja",'Mapa final'!#REF!="Catastrófico"),CONCATENATE("R28C",'Mapa final'!#REF!),"")</f>
        <v>#REF!</v>
      </c>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row>
    <row r="211" spans="1:65" ht="15" customHeight="1" x14ac:dyDescent="0.35">
      <c r="A211" s="36"/>
      <c r="B211" s="193"/>
      <c r="C211" s="194"/>
      <c r="D211" s="195"/>
      <c r="E211" s="177"/>
      <c r="F211" s="200"/>
      <c r="G211" s="200"/>
      <c r="H211" s="200"/>
      <c r="I211" s="201"/>
      <c r="J211" s="100" t="e">
        <f>IF(AND('Mapa final'!#REF!="Muy Baja",'Mapa final'!#REF!="Leve"),CONCATENATE("R29C",'Mapa final'!#REF!),"")</f>
        <v>#REF!</v>
      </c>
      <c r="K211" s="115" t="e">
        <f>IF(AND('Mapa final'!#REF!="Muy Baja",'Mapa final'!#REF!="Leve"),CONCATENATE("R29C",'Mapa final'!#REF!),"")</f>
        <v>#REF!</v>
      </c>
      <c r="L211" s="101" t="e">
        <f>IF(AND('Mapa final'!#REF!="Muy Baja",'Mapa final'!#REF!="Leve"),CONCATENATE("R29C",'Mapa final'!#REF!),"")</f>
        <v>#REF!</v>
      </c>
      <c r="M211" s="100" t="e">
        <f>IF(AND('Mapa final'!#REF!="Muy Baja",'Mapa final'!#REF!="Menor"),CONCATENATE("R29C",'Mapa final'!#REF!),"")</f>
        <v>#REF!</v>
      </c>
      <c r="N211" s="115" t="e">
        <f>IF(AND('Mapa final'!#REF!="Muy Baja",'Mapa final'!#REF!="Menor"),CONCATENATE("R29C",'Mapa final'!#REF!),"")</f>
        <v>#REF!</v>
      </c>
      <c r="O211" s="101" t="e">
        <f>IF(AND('Mapa final'!#REF!="Muy Baja",'Mapa final'!#REF!="Menor"),CONCATENATE("R29C",'Mapa final'!#REF!),"")</f>
        <v>#REF!</v>
      </c>
      <c r="P211" s="92" t="e">
        <f>IF(AND('Mapa final'!#REF!="Muy Baja",'Mapa final'!#REF!="Moderado"),CONCATENATE("R29C",'Mapa final'!#REF!),"")</f>
        <v>#REF!</v>
      </c>
      <c r="Q211" s="114" t="e">
        <f>IF(AND('Mapa final'!#REF!="Muy Baja",'Mapa final'!#REF!="Moderado"),CONCATENATE("R29C",'Mapa final'!#REF!),"")</f>
        <v>#REF!</v>
      </c>
      <c r="R211" s="93" t="e">
        <f>IF(AND('Mapa final'!#REF!="Muy Baja",'Mapa final'!#REF!="Moderado"),CONCATENATE("R29C",'Mapa final'!#REF!),"")</f>
        <v>#REF!</v>
      </c>
      <c r="S211" s="119" t="e">
        <f>IF(AND('Mapa final'!#REF!="Muy Baja",'Mapa final'!#REF!="Mayor"),CONCATENATE("R29C",'Mapa final'!#REF!),"")</f>
        <v>#REF!</v>
      </c>
      <c r="T211" s="120" t="e">
        <f>IF(AND('Mapa final'!#REF!="Muy Baja",'Mapa final'!#REF!="Mayor"),CONCATENATE("R29C",'Mapa final'!#REF!),"")</f>
        <v>#REF!</v>
      </c>
      <c r="U211" s="121" t="e">
        <f>IF(AND('Mapa final'!#REF!="Muy Baja",'Mapa final'!#REF!="Mayor"),CONCATENATE("R29C",'Mapa final'!#REF!),"")</f>
        <v>#REF!</v>
      </c>
      <c r="V211" s="87" t="e">
        <f>IF(AND('Mapa final'!#REF!="Muy Baja",'Mapa final'!#REF!="Catastrófico"),CONCATENATE("R29C",'Mapa final'!#REF!),"")</f>
        <v>#REF!</v>
      </c>
      <c r="W211" s="113" t="e">
        <f>IF(AND('Mapa final'!#REF!="Muy Baja",'Mapa final'!#REF!="Catastrófico"),CONCATENATE("R29C",'Mapa final'!#REF!),"")</f>
        <v>#REF!</v>
      </c>
      <c r="X211" s="88" t="e">
        <f>IF(AND('Mapa final'!#REF!="Muy Baja",'Mapa final'!#REF!="Catastrófico"),CONCATENATE("R29C",'Mapa final'!#REF!),"")</f>
        <v>#REF!</v>
      </c>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row>
    <row r="212" spans="1:65" ht="15" customHeight="1" x14ac:dyDescent="0.35">
      <c r="A212" s="36"/>
      <c r="B212" s="193"/>
      <c r="C212" s="194"/>
      <c r="D212" s="195"/>
      <c r="E212" s="177"/>
      <c r="F212" s="200"/>
      <c r="G212" s="200"/>
      <c r="H212" s="200"/>
      <c r="I212" s="201"/>
      <c r="J212" s="100" t="e">
        <f>IF(AND('Mapa final'!#REF!="Muy Baja",'Mapa final'!#REF!="Leve"),CONCATENATE("R30C",'Mapa final'!#REF!),"")</f>
        <v>#REF!</v>
      </c>
      <c r="K212" s="115" t="e">
        <f>IF(AND('Mapa final'!#REF!="Muy Baja",'Mapa final'!#REF!="Leve"),CONCATENATE("R30C",'Mapa final'!#REF!),"")</f>
        <v>#REF!</v>
      </c>
      <c r="L212" s="101" t="e">
        <f>IF(AND('Mapa final'!#REF!="Muy Baja",'Mapa final'!#REF!="Leve"),CONCATENATE("R30C",'Mapa final'!#REF!),"")</f>
        <v>#REF!</v>
      </c>
      <c r="M212" s="100" t="e">
        <f>IF(AND('Mapa final'!#REF!="Muy Baja",'Mapa final'!#REF!="Menor"),CONCATENATE("R30C",'Mapa final'!#REF!),"")</f>
        <v>#REF!</v>
      </c>
      <c r="N212" s="115" t="e">
        <f>IF(AND('Mapa final'!#REF!="Muy Baja",'Mapa final'!#REF!="Menor"),CONCATENATE("R30C",'Mapa final'!#REF!),"")</f>
        <v>#REF!</v>
      </c>
      <c r="O212" s="101" t="e">
        <f>IF(AND('Mapa final'!#REF!="Muy Baja",'Mapa final'!#REF!="Menor"),CONCATENATE("R30C",'Mapa final'!#REF!),"")</f>
        <v>#REF!</v>
      </c>
      <c r="P212" s="92" t="e">
        <f>IF(AND('Mapa final'!#REF!="Muy Baja",'Mapa final'!#REF!="Moderado"),CONCATENATE("R30C",'Mapa final'!#REF!),"")</f>
        <v>#REF!</v>
      </c>
      <c r="Q212" s="114" t="e">
        <f>IF(AND('Mapa final'!#REF!="Muy Baja",'Mapa final'!#REF!="Moderado"),CONCATENATE("R30C",'Mapa final'!#REF!),"")</f>
        <v>#REF!</v>
      </c>
      <c r="R212" s="93" t="e">
        <f>IF(AND('Mapa final'!#REF!="Muy Baja",'Mapa final'!#REF!="Moderado"),CONCATENATE("R30C",'Mapa final'!#REF!),"")</f>
        <v>#REF!</v>
      </c>
      <c r="S212" s="119" t="e">
        <f>IF(AND('Mapa final'!#REF!="Muy Baja",'Mapa final'!#REF!="Mayor"),CONCATENATE("R30C",'Mapa final'!#REF!),"")</f>
        <v>#REF!</v>
      </c>
      <c r="T212" s="120" t="e">
        <f>IF(AND('Mapa final'!#REF!="Muy Baja",'Mapa final'!#REF!="Mayor"),CONCATENATE("R30C",'Mapa final'!#REF!),"")</f>
        <v>#REF!</v>
      </c>
      <c r="U212" s="121" t="e">
        <f>IF(AND('Mapa final'!#REF!="Muy Baja",'Mapa final'!#REF!="Mayor"),CONCATENATE("R30C",'Mapa final'!#REF!),"")</f>
        <v>#REF!</v>
      </c>
      <c r="V212" s="87" t="e">
        <f>IF(AND('Mapa final'!#REF!="Muy Baja",'Mapa final'!#REF!="Catastrófico"),CONCATENATE("R30C",'Mapa final'!#REF!),"")</f>
        <v>#REF!</v>
      </c>
      <c r="W212" s="113" t="e">
        <f>IF(AND('Mapa final'!#REF!="Muy Baja",'Mapa final'!#REF!="Catastrófico"),CONCATENATE("R30C",'Mapa final'!#REF!),"")</f>
        <v>#REF!</v>
      </c>
      <c r="X212" s="88" t="e">
        <f>IF(AND('Mapa final'!#REF!="Muy Baja",'Mapa final'!#REF!="Catastrófico"),CONCATENATE("R30C",'Mapa final'!#REF!),"")</f>
        <v>#REF!</v>
      </c>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row>
    <row r="213" spans="1:65" ht="15" customHeight="1" x14ac:dyDescent="0.35">
      <c r="A213" s="36"/>
      <c r="B213" s="193"/>
      <c r="C213" s="194"/>
      <c r="D213" s="195"/>
      <c r="E213" s="177"/>
      <c r="F213" s="200"/>
      <c r="G213" s="200"/>
      <c r="H213" s="200"/>
      <c r="I213" s="201"/>
      <c r="J213" s="100" t="e">
        <f>IF(AND('Mapa final'!#REF!="Muy Baja",'Mapa final'!#REF!="Leve"),CONCATENATE("R31C",'Mapa final'!#REF!),"")</f>
        <v>#REF!</v>
      </c>
      <c r="K213" s="115" t="e">
        <f>IF(AND('Mapa final'!#REF!="Muy Baja",'Mapa final'!#REF!="Leve"),CONCATENATE("R31C",'Mapa final'!#REF!),"")</f>
        <v>#REF!</v>
      </c>
      <c r="L213" s="101" t="e">
        <f>IF(AND('Mapa final'!#REF!="Muy Baja",'Mapa final'!#REF!="Leve"),CONCATENATE("R31C",'Mapa final'!#REF!),"")</f>
        <v>#REF!</v>
      </c>
      <c r="M213" s="100" t="e">
        <f>IF(AND('Mapa final'!#REF!="Muy Baja",'Mapa final'!#REF!="Menor"),CONCATENATE("R31C",'Mapa final'!#REF!),"")</f>
        <v>#REF!</v>
      </c>
      <c r="N213" s="115" t="e">
        <f>IF(AND('Mapa final'!#REF!="Muy Baja",'Mapa final'!#REF!="Menor"),CONCATENATE("R31C",'Mapa final'!#REF!),"")</f>
        <v>#REF!</v>
      </c>
      <c r="O213" s="101" t="e">
        <f>IF(AND('Mapa final'!#REF!="Muy Baja",'Mapa final'!#REF!="Menor"),CONCATENATE("R31C",'Mapa final'!#REF!),"")</f>
        <v>#REF!</v>
      </c>
      <c r="P213" s="92" t="e">
        <f>IF(AND('Mapa final'!#REF!="Muy Baja",'Mapa final'!#REF!="Moderado"),CONCATENATE("R31C",'Mapa final'!#REF!),"")</f>
        <v>#REF!</v>
      </c>
      <c r="Q213" s="114" t="e">
        <f>IF(AND('Mapa final'!#REF!="Muy Baja",'Mapa final'!#REF!="Moderado"),CONCATENATE("R31C",'Mapa final'!#REF!),"")</f>
        <v>#REF!</v>
      </c>
      <c r="R213" s="93" t="e">
        <f>IF(AND('Mapa final'!#REF!="Muy Baja",'Mapa final'!#REF!="Moderado"),CONCATENATE("R31C",'Mapa final'!#REF!),"")</f>
        <v>#REF!</v>
      </c>
      <c r="S213" s="119" t="e">
        <f>IF(AND('Mapa final'!#REF!="Muy Baja",'Mapa final'!#REF!="Mayor"),CONCATENATE("R31C",'Mapa final'!#REF!),"")</f>
        <v>#REF!</v>
      </c>
      <c r="T213" s="120" t="e">
        <f>IF(AND('Mapa final'!#REF!="Muy Baja",'Mapa final'!#REF!="Mayor"),CONCATENATE("R31C",'Mapa final'!#REF!),"")</f>
        <v>#REF!</v>
      </c>
      <c r="U213" s="121" t="e">
        <f>IF(AND('Mapa final'!#REF!="Muy Baja",'Mapa final'!#REF!="Mayor"),CONCATENATE("R31C",'Mapa final'!#REF!),"")</f>
        <v>#REF!</v>
      </c>
      <c r="V213" s="87" t="e">
        <f>IF(AND('Mapa final'!#REF!="Muy Baja",'Mapa final'!#REF!="Catastrófico"),CONCATENATE("R31C",'Mapa final'!#REF!),"")</f>
        <v>#REF!</v>
      </c>
      <c r="W213" s="113" t="e">
        <f>IF(AND('Mapa final'!#REF!="Muy Baja",'Mapa final'!#REF!="Catastrófico"),CONCATENATE("R31C",'Mapa final'!#REF!),"")</f>
        <v>#REF!</v>
      </c>
      <c r="X213" s="88" t="e">
        <f>IF(AND('Mapa final'!#REF!="Muy Baja",'Mapa final'!#REF!="Catastrófico"),CONCATENATE("R31C",'Mapa final'!#REF!),"")</f>
        <v>#REF!</v>
      </c>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row>
    <row r="214" spans="1:65" ht="15" customHeight="1" x14ac:dyDescent="0.35">
      <c r="A214" s="36"/>
      <c r="B214" s="193"/>
      <c r="C214" s="194"/>
      <c r="D214" s="195"/>
      <c r="E214" s="177"/>
      <c r="F214" s="200"/>
      <c r="G214" s="200"/>
      <c r="H214" s="200"/>
      <c r="I214" s="201"/>
      <c r="J214" s="100" t="e">
        <f>IF(AND('Mapa final'!#REF!="Muy Baja",'Mapa final'!#REF!="Leve"),CONCATENATE("R32C",'Mapa final'!#REF!),"")</f>
        <v>#REF!</v>
      </c>
      <c r="K214" s="115" t="e">
        <f>IF(AND('Mapa final'!#REF!="Muy Baja",'Mapa final'!#REF!="Leve"),CONCATENATE("R32C",'Mapa final'!#REF!),"")</f>
        <v>#REF!</v>
      </c>
      <c r="L214" s="101" t="e">
        <f>IF(AND('Mapa final'!#REF!="Muy Baja",'Mapa final'!#REF!="Leve"),CONCATENATE("R32C",'Mapa final'!#REF!),"")</f>
        <v>#REF!</v>
      </c>
      <c r="M214" s="100" t="e">
        <f>IF(AND('Mapa final'!#REF!="Muy Baja",'Mapa final'!#REF!="Menor"),CONCATENATE("R32C",'Mapa final'!#REF!),"")</f>
        <v>#REF!</v>
      </c>
      <c r="N214" s="115" t="e">
        <f>IF(AND('Mapa final'!#REF!="Muy Baja",'Mapa final'!#REF!="Menor"),CONCATENATE("R32C",'Mapa final'!#REF!),"")</f>
        <v>#REF!</v>
      </c>
      <c r="O214" s="101" t="e">
        <f>IF(AND('Mapa final'!#REF!="Muy Baja",'Mapa final'!#REF!="Menor"),CONCATENATE("R32C",'Mapa final'!#REF!),"")</f>
        <v>#REF!</v>
      </c>
      <c r="P214" s="92" t="e">
        <f>IF(AND('Mapa final'!#REF!="Muy Baja",'Mapa final'!#REF!="Moderado"),CONCATENATE("R32C",'Mapa final'!#REF!),"")</f>
        <v>#REF!</v>
      </c>
      <c r="Q214" s="114" t="e">
        <f>IF(AND('Mapa final'!#REF!="Muy Baja",'Mapa final'!#REF!="Moderado"),CONCATENATE("R32C",'Mapa final'!#REF!),"")</f>
        <v>#REF!</v>
      </c>
      <c r="R214" s="93" t="e">
        <f>IF(AND('Mapa final'!#REF!="Muy Baja",'Mapa final'!#REF!="Moderado"),CONCATENATE("R32C",'Mapa final'!#REF!),"")</f>
        <v>#REF!</v>
      </c>
      <c r="S214" s="119" t="e">
        <f>IF(AND('Mapa final'!#REF!="Muy Baja",'Mapa final'!#REF!="Mayor"),CONCATENATE("R32C",'Mapa final'!#REF!),"")</f>
        <v>#REF!</v>
      </c>
      <c r="T214" s="120" t="e">
        <f>IF(AND('Mapa final'!#REF!="Muy Baja",'Mapa final'!#REF!="Mayor"),CONCATENATE("R32C",'Mapa final'!#REF!),"")</f>
        <v>#REF!</v>
      </c>
      <c r="U214" s="121" t="e">
        <f>IF(AND('Mapa final'!#REF!="Muy Baja",'Mapa final'!#REF!="Mayor"),CONCATENATE("R32C",'Mapa final'!#REF!),"")</f>
        <v>#REF!</v>
      </c>
      <c r="V214" s="87" t="e">
        <f>IF(AND('Mapa final'!#REF!="Muy Baja",'Mapa final'!#REF!="Catastrófico"),CONCATENATE("R32C",'Mapa final'!#REF!),"")</f>
        <v>#REF!</v>
      </c>
      <c r="W214" s="113" t="e">
        <f>IF(AND('Mapa final'!#REF!="Muy Baja",'Mapa final'!#REF!="Catastrófico"),CONCATENATE("R32C",'Mapa final'!#REF!),"")</f>
        <v>#REF!</v>
      </c>
      <c r="X214" s="88" t="e">
        <f>IF(AND('Mapa final'!#REF!="Muy Baja",'Mapa final'!#REF!="Catastrófico"),CONCATENATE("R32C",'Mapa final'!#REF!),"")</f>
        <v>#REF!</v>
      </c>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row>
    <row r="215" spans="1:65" ht="15" customHeight="1" x14ac:dyDescent="0.35">
      <c r="A215" s="36"/>
      <c r="B215" s="193"/>
      <c r="C215" s="194"/>
      <c r="D215" s="195"/>
      <c r="E215" s="177"/>
      <c r="F215" s="200"/>
      <c r="G215" s="200"/>
      <c r="H215" s="200"/>
      <c r="I215" s="201"/>
      <c r="J215" s="100" t="e">
        <f>IF(AND('Mapa final'!#REF!="Muy Baja",'Mapa final'!#REF!="Leve"),CONCATENATE("R33C",'Mapa final'!#REF!),"")</f>
        <v>#REF!</v>
      </c>
      <c r="K215" s="115" t="e">
        <f>IF(AND('Mapa final'!#REF!="Muy Baja",'Mapa final'!#REF!="Leve"),CONCATENATE("R33C",'Mapa final'!#REF!),"")</f>
        <v>#REF!</v>
      </c>
      <c r="L215" s="101" t="e">
        <f>IF(AND('Mapa final'!#REF!="Muy Baja",'Mapa final'!#REF!="Leve"),CONCATENATE("R33C",'Mapa final'!#REF!),"")</f>
        <v>#REF!</v>
      </c>
      <c r="M215" s="100" t="e">
        <f>IF(AND('Mapa final'!#REF!="Muy Baja",'Mapa final'!#REF!="Menor"),CONCATENATE("R33C",'Mapa final'!#REF!),"")</f>
        <v>#REF!</v>
      </c>
      <c r="N215" s="115" t="e">
        <f>IF(AND('Mapa final'!#REF!="Muy Baja",'Mapa final'!#REF!="Menor"),CONCATENATE("R33C",'Mapa final'!#REF!),"")</f>
        <v>#REF!</v>
      </c>
      <c r="O215" s="101" t="e">
        <f>IF(AND('Mapa final'!#REF!="Muy Baja",'Mapa final'!#REF!="Menor"),CONCATENATE("R33C",'Mapa final'!#REF!),"")</f>
        <v>#REF!</v>
      </c>
      <c r="P215" s="92" t="e">
        <f>IF(AND('Mapa final'!#REF!="Muy Baja",'Mapa final'!#REF!="Moderado"),CONCATENATE("R33C",'Mapa final'!#REF!),"")</f>
        <v>#REF!</v>
      </c>
      <c r="Q215" s="114" t="e">
        <f>IF(AND('Mapa final'!#REF!="Muy Baja",'Mapa final'!#REF!="Moderado"),CONCATENATE("R33C",'Mapa final'!#REF!),"")</f>
        <v>#REF!</v>
      </c>
      <c r="R215" s="93" t="e">
        <f>IF(AND('Mapa final'!#REF!="Muy Baja",'Mapa final'!#REF!="Moderado"),CONCATENATE("R33C",'Mapa final'!#REF!),"")</f>
        <v>#REF!</v>
      </c>
      <c r="S215" s="119" t="e">
        <f>IF(AND('Mapa final'!#REF!="Muy Baja",'Mapa final'!#REF!="Mayor"),CONCATENATE("R33C",'Mapa final'!#REF!),"")</f>
        <v>#REF!</v>
      </c>
      <c r="T215" s="120" t="e">
        <f>IF(AND('Mapa final'!#REF!="Muy Baja",'Mapa final'!#REF!="Mayor"),CONCATENATE("R33C",'Mapa final'!#REF!),"")</f>
        <v>#REF!</v>
      </c>
      <c r="U215" s="121" t="e">
        <f>IF(AND('Mapa final'!#REF!="Muy Baja",'Mapa final'!#REF!="Mayor"),CONCATENATE("R33C",'Mapa final'!#REF!),"")</f>
        <v>#REF!</v>
      </c>
      <c r="V215" s="87" t="e">
        <f>IF(AND('Mapa final'!#REF!="Muy Baja",'Mapa final'!#REF!="Catastrófico"),CONCATENATE("R33C",'Mapa final'!#REF!),"")</f>
        <v>#REF!</v>
      </c>
      <c r="W215" s="113" t="e">
        <f>IF(AND('Mapa final'!#REF!="Muy Baja",'Mapa final'!#REF!="Catastrófico"),CONCATENATE("R33C",'Mapa final'!#REF!),"")</f>
        <v>#REF!</v>
      </c>
      <c r="X215" s="88" t="e">
        <f>IF(AND('Mapa final'!#REF!="Muy Baja",'Mapa final'!#REF!="Catastrófico"),CONCATENATE("R33C",'Mapa final'!#REF!),"")</f>
        <v>#REF!</v>
      </c>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row>
    <row r="216" spans="1:65" ht="15" customHeight="1" x14ac:dyDescent="0.35">
      <c r="A216" s="36"/>
      <c r="B216" s="193"/>
      <c r="C216" s="194"/>
      <c r="D216" s="195"/>
      <c r="E216" s="177"/>
      <c r="F216" s="200"/>
      <c r="G216" s="200"/>
      <c r="H216" s="200"/>
      <c r="I216" s="201"/>
      <c r="J216" s="100" t="e">
        <f>IF(AND('Mapa final'!#REF!="Muy Baja",'Mapa final'!#REF!="Leve"),CONCATENATE("R34C",'Mapa final'!#REF!),"")</f>
        <v>#REF!</v>
      </c>
      <c r="K216" s="115" t="e">
        <f>IF(AND('Mapa final'!#REF!="Muy Baja",'Mapa final'!#REF!="Leve"),CONCATENATE("R34C",'Mapa final'!#REF!),"")</f>
        <v>#REF!</v>
      </c>
      <c r="L216" s="101" t="e">
        <f>IF(AND('Mapa final'!#REF!="Muy Baja",'Mapa final'!#REF!="Leve"),CONCATENATE("R34C",'Mapa final'!#REF!),"")</f>
        <v>#REF!</v>
      </c>
      <c r="M216" s="100" t="e">
        <f>IF(AND('Mapa final'!#REF!="Muy Baja",'Mapa final'!#REF!="Menor"),CONCATENATE("R34C",'Mapa final'!#REF!),"")</f>
        <v>#REF!</v>
      </c>
      <c r="N216" s="115" t="e">
        <f>IF(AND('Mapa final'!#REF!="Muy Baja",'Mapa final'!#REF!="Menor"),CONCATENATE("R34C",'Mapa final'!#REF!),"")</f>
        <v>#REF!</v>
      </c>
      <c r="O216" s="101" t="e">
        <f>IF(AND('Mapa final'!#REF!="Muy Baja",'Mapa final'!#REF!="Menor"),CONCATENATE("R34C",'Mapa final'!#REF!),"")</f>
        <v>#REF!</v>
      </c>
      <c r="P216" s="92" t="e">
        <f>IF(AND('Mapa final'!#REF!="Muy Baja",'Mapa final'!#REF!="Moderado"),CONCATENATE("R34C",'Mapa final'!#REF!),"")</f>
        <v>#REF!</v>
      </c>
      <c r="Q216" s="114" t="e">
        <f>IF(AND('Mapa final'!#REF!="Muy Baja",'Mapa final'!#REF!="Moderado"),CONCATENATE("R34C",'Mapa final'!#REF!),"")</f>
        <v>#REF!</v>
      </c>
      <c r="R216" s="93" t="e">
        <f>IF(AND('Mapa final'!#REF!="Muy Baja",'Mapa final'!#REF!="Moderado"),CONCATENATE("R34C",'Mapa final'!#REF!),"")</f>
        <v>#REF!</v>
      </c>
      <c r="S216" s="119" t="e">
        <f>IF(AND('Mapa final'!#REF!="Muy Baja",'Mapa final'!#REF!="Mayor"),CONCATENATE("R34C",'Mapa final'!#REF!),"")</f>
        <v>#REF!</v>
      </c>
      <c r="T216" s="120" t="e">
        <f>IF(AND('Mapa final'!#REF!="Muy Baja",'Mapa final'!#REF!="Mayor"),CONCATENATE("R34C",'Mapa final'!#REF!),"")</f>
        <v>#REF!</v>
      </c>
      <c r="U216" s="121" t="e">
        <f>IF(AND('Mapa final'!#REF!="Muy Baja",'Mapa final'!#REF!="Mayor"),CONCATENATE("R34C",'Mapa final'!#REF!),"")</f>
        <v>#REF!</v>
      </c>
      <c r="V216" s="87" t="e">
        <f>IF(AND('Mapa final'!#REF!="Muy Baja",'Mapa final'!#REF!="Catastrófico"),CONCATENATE("R34C",'Mapa final'!#REF!),"")</f>
        <v>#REF!</v>
      </c>
      <c r="W216" s="113" t="e">
        <f>IF(AND('Mapa final'!#REF!="Muy Baja",'Mapa final'!#REF!="Catastrófico"),CONCATENATE("R34C",'Mapa final'!#REF!),"")</f>
        <v>#REF!</v>
      </c>
      <c r="X216" s="88" t="e">
        <f>IF(AND('Mapa final'!#REF!="Muy Baja",'Mapa final'!#REF!="Catastrófico"),CONCATENATE("R34C",'Mapa final'!#REF!),"")</f>
        <v>#REF!</v>
      </c>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row>
    <row r="217" spans="1:65" ht="15" customHeight="1" x14ac:dyDescent="0.35">
      <c r="A217" s="36"/>
      <c r="B217" s="193"/>
      <c r="C217" s="194"/>
      <c r="D217" s="195"/>
      <c r="E217" s="177"/>
      <c r="F217" s="200"/>
      <c r="G217" s="200"/>
      <c r="H217" s="200"/>
      <c r="I217" s="201"/>
      <c r="J217" s="100" t="e">
        <f>IF(AND('Mapa final'!#REF!="Muy Baja",'Mapa final'!#REF!="Leve"),CONCATENATE("R35C",'Mapa final'!#REF!),"")</f>
        <v>#REF!</v>
      </c>
      <c r="K217" s="115" t="e">
        <f>IF(AND('Mapa final'!#REF!="Muy Baja",'Mapa final'!#REF!="Leve"),CONCATENATE("R35C",'Mapa final'!#REF!),"")</f>
        <v>#REF!</v>
      </c>
      <c r="L217" s="101" t="e">
        <f>IF(AND('Mapa final'!#REF!="Muy Baja",'Mapa final'!#REF!="Leve"),CONCATENATE("R35C",'Mapa final'!#REF!),"")</f>
        <v>#REF!</v>
      </c>
      <c r="M217" s="100" t="e">
        <f>IF(AND('Mapa final'!#REF!="Muy Baja",'Mapa final'!#REF!="Menor"),CONCATENATE("R35C",'Mapa final'!#REF!),"")</f>
        <v>#REF!</v>
      </c>
      <c r="N217" s="115" t="e">
        <f>IF(AND('Mapa final'!#REF!="Muy Baja",'Mapa final'!#REF!="Menor"),CONCATENATE("R35C",'Mapa final'!#REF!),"")</f>
        <v>#REF!</v>
      </c>
      <c r="O217" s="101" t="e">
        <f>IF(AND('Mapa final'!#REF!="Muy Baja",'Mapa final'!#REF!="Menor"),CONCATENATE("R35C",'Mapa final'!#REF!),"")</f>
        <v>#REF!</v>
      </c>
      <c r="P217" s="92" t="e">
        <f>IF(AND('Mapa final'!#REF!="Muy Baja",'Mapa final'!#REF!="Moderado"),CONCATENATE("R35C",'Mapa final'!#REF!),"")</f>
        <v>#REF!</v>
      </c>
      <c r="Q217" s="114" t="e">
        <f>IF(AND('Mapa final'!#REF!="Muy Baja",'Mapa final'!#REF!="Moderado"),CONCATENATE("R35C",'Mapa final'!#REF!),"")</f>
        <v>#REF!</v>
      </c>
      <c r="R217" s="93" t="e">
        <f>IF(AND('Mapa final'!#REF!="Muy Baja",'Mapa final'!#REF!="Moderado"),CONCATENATE("R35C",'Mapa final'!#REF!),"")</f>
        <v>#REF!</v>
      </c>
      <c r="S217" s="119" t="e">
        <f>IF(AND('Mapa final'!#REF!="Muy Baja",'Mapa final'!#REF!="Mayor"),CONCATENATE("R35C",'Mapa final'!#REF!),"")</f>
        <v>#REF!</v>
      </c>
      <c r="T217" s="120" t="e">
        <f>IF(AND('Mapa final'!#REF!="Muy Baja",'Mapa final'!#REF!="Mayor"),CONCATENATE("R35C",'Mapa final'!#REF!),"")</f>
        <v>#REF!</v>
      </c>
      <c r="U217" s="121" t="e">
        <f>IF(AND('Mapa final'!#REF!="Muy Baja",'Mapa final'!#REF!="Mayor"),CONCATENATE("R35C",'Mapa final'!#REF!),"")</f>
        <v>#REF!</v>
      </c>
      <c r="V217" s="87" t="e">
        <f>IF(AND('Mapa final'!#REF!="Muy Baja",'Mapa final'!#REF!="Catastrófico"),CONCATENATE("R35C",'Mapa final'!#REF!),"")</f>
        <v>#REF!</v>
      </c>
      <c r="W217" s="113" t="e">
        <f>IF(AND('Mapa final'!#REF!="Muy Baja",'Mapa final'!#REF!="Catastrófico"),CONCATENATE("R35C",'Mapa final'!#REF!),"")</f>
        <v>#REF!</v>
      </c>
      <c r="X217" s="88" t="e">
        <f>IF(AND('Mapa final'!#REF!="Muy Baja",'Mapa final'!#REF!="Catastrófico"),CONCATENATE("R35C",'Mapa final'!#REF!),"")</f>
        <v>#REF!</v>
      </c>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row>
    <row r="218" spans="1:65" ht="15" customHeight="1" x14ac:dyDescent="0.35">
      <c r="A218" s="36"/>
      <c r="B218" s="193"/>
      <c r="C218" s="194"/>
      <c r="D218" s="195"/>
      <c r="E218" s="177"/>
      <c r="F218" s="200"/>
      <c r="G218" s="200"/>
      <c r="H218" s="200"/>
      <c r="I218" s="201"/>
      <c r="J218" s="100" t="e">
        <f>IF(AND('Mapa final'!#REF!="Muy Baja",'Mapa final'!#REF!="Leve"),CONCATENATE("R36C",'Mapa final'!#REF!),"")</f>
        <v>#REF!</v>
      </c>
      <c r="K218" s="115" t="e">
        <f>IF(AND('Mapa final'!#REF!="Muy Baja",'Mapa final'!#REF!="Leve"),CONCATENATE("R36C",'Mapa final'!#REF!),"")</f>
        <v>#REF!</v>
      </c>
      <c r="L218" s="101" t="e">
        <f>IF(AND('Mapa final'!#REF!="Muy Baja",'Mapa final'!#REF!="Leve"),CONCATENATE("R36C",'Mapa final'!#REF!),"")</f>
        <v>#REF!</v>
      </c>
      <c r="M218" s="100" t="e">
        <f>IF(AND('Mapa final'!#REF!="Muy Baja",'Mapa final'!#REF!="Menor"),CONCATENATE("R36C",'Mapa final'!#REF!),"")</f>
        <v>#REF!</v>
      </c>
      <c r="N218" s="115" t="e">
        <f>IF(AND('Mapa final'!#REF!="Muy Baja",'Mapa final'!#REF!="Menor"),CONCATENATE("R36C",'Mapa final'!#REF!),"")</f>
        <v>#REF!</v>
      </c>
      <c r="O218" s="101" t="e">
        <f>IF(AND('Mapa final'!#REF!="Muy Baja",'Mapa final'!#REF!="Menor"),CONCATENATE("R36C",'Mapa final'!#REF!),"")</f>
        <v>#REF!</v>
      </c>
      <c r="P218" s="92" t="e">
        <f>IF(AND('Mapa final'!#REF!="Muy Baja",'Mapa final'!#REF!="Moderado"),CONCATENATE("R36C",'Mapa final'!#REF!),"")</f>
        <v>#REF!</v>
      </c>
      <c r="Q218" s="114" t="e">
        <f>IF(AND('Mapa final'!#REF!="Muy Baja",'Mapa final'!#REF!="Moderado"),CONCATENATE("R36C",'Mapa final'!#REF!),"")</f>
        <v>#REF!</v>
      </c>
      <c r="R218" s="93" t="e">
        <f>IF(AND('Mapa final'!#REF!="Muy Baja",'Mapa final'!#REF!="Moderado"),CONCATENATE("R36C",'Mapa final'!#REF!),"")</f>
        <v>#REF!</v>
      </c>
      <c r="S218" s="119" t="e">
        <f>IF(AND('Mapa final'!#REF!="Muy Baja",'Mapa final'!#REF!="Mayor"),CONCATENATE("R36C",'Mapa final'!#REF!),"")</f>
        <v>#REF!</v>
      </c>
      <c r="T218" s="120" t="e">
        <f>IF(AND('Mapa final'!#REF!="Muy Baja",'Mapa final'!#REF!="Mayor"),CONCATENATE("R36C",'Mapa final'!#REF!),"")</f>
        <v>#REF!</v>
      </c>
      <c r="U218" s="121" t="e">
        <f>IF(AND('Mapa final'!#REF!="Muy Baja",'Mapa final'!#REF!="Mayor"),CONCATENATE("R36C",'Mapa final'!#REF!),"")</f>
        <v>#REF!</v>
      </c>
      <c r="V218" s="87" t="e">
        <f>IF(AND('Mapa final'!#REF!="Muy Baja",'Mapa final'!#REF!="Catastrófico"),CONCATENATE("R36C",'Mapa final'!#REF!),"")</f>
        <v>#REF!</v>
      </c>
      <c r="W218" s="113" t="e">
        <f>IF(AND('Mapa final'!#REF!="Muy Baja",'Mapa final'!#REF!="Catastrófico"),CONCATENATE("R36C",'Mapa final'!#REF!),"")</f>
        <v>#REF!</v>
      </c>
      <c r="X218" s="88" t="e">
        <f>IF(AND('Mapa final'!#REF!="Muy Baja",'Mapa final'!#REF!="Catastrófico"),CONCATENATE("R36C",'Mapa final'!#REF!),"")</f>
        <v>#REF!</v>
      </c>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row>
    <row r="219" spans="1:65" ht="15" customHeight="1" x14ac:dyDescent="0.35">
      <c r="A219" s="36"/>
      <c r="B219" s="193"/>
      <c r="C219" s="194"/>
      <c r="D219" s="195"/>
      <c r="E219" s="177"/>
      <c r="F219" s="200"/>
      <c r="G219" s="200"/>
      <c r="H219" s="200"/>
      <c r="I219" s="201"/>
      <c r="J219" s="100" t="e">
        <f>IF(AND('Mapa final'!#REF!="Muy Baja",'Mapa final'!#REF!="Leve"),CONCATENATE("R37C",'Mapa final'!#REF!),"")</f>
        <v>#REF!</v>
      </c>
      <c r="K219" s="115" t="e">
        <f>IF(AND('Mapa final'!#REF!="Muy Baja",'Mapa final'!#REF!="Leve"),CONCATENATE("R37C",'Mapa final'!#REF!),"")</f>
        <v>#REF!</v>
      </c>
      <c r="L219" s="101" t="e">
        <f>IF(AND('Mapa final'!#REF!="Muy Baja",'Mapa final'!#REF!="Leve"),CONCATENATE("R37C",'Mapa final'!#REF!),"")</f>
        <v>#REF!</v>
      </c>
      <c r="M219" s="100" t="e">
        <f>IF(AND('Mapa final'!#REF!="Muy Baja",'Mapa final'!#REF!="Menor"),CONCATENATE("R37C",'Mapa final'!#REF!),"")</f>
        <v>#REF!</v>
      </c>
      <c r="N219" s="115" t="e">
        <f>IF(AND('Mapa final'!#REF!="Muy Baja",'Mapa final'!#REF!="Menor"),CONCATENATE("R37C",'Mapa final'!#REF!),"")</f>
        <v>#REF!</v>
      </c>
      <c r="O219" s="101" t="e">
        <f>IF(AND('Mapa final'!#REF!="Muy Baja",'Mapa final'!#REF!="Menor"),CONCATENATE("R37C",'Mapa final'!#REF!),"")</f>
        <v>#REF!</v>
      </c>
      <c r="P219" s="92" t="e">
        <f>IF(AND('Mapa final'!#REF!="Muy Baja",'Mapa final'!#REF!="Moderado"),CONCATENATE("R37C",'Mapa final'!#REF!),"")</f>
        <v>#REF!</v>
      </c>
      <c r="Q219" s="114" t="e">
        <f>IF(AND('Mapa final'!#REF!="Muy Baja",'Mapa final'!#REF!="Moderado"),CONCATENATE("R37C",'Mapa final'!#REF!),"")</f>
        <v>#REF!</v>
      </c>
      <c r="R219" s="93" t="e">
        <f>IF(AND('Mapa final'!#REF!="Muy Baja",'Mapa final'!#REF!="Moderado"),CONCATENATE("R37C",'Mapa final'!#REF!),"")</f>
        <v>#REF!</v>
      </c>
      <c r="S219" s="119" t="e">
        <f>IF(AND('Mapa final'!#REF!="Muy Baja",'Mapa final'!#REF!="Mayor"),CONCATENATE("R37C",'Mapa final'!#REF!),"")</f>
        <v>#REF!</v>
      </c>
      <c r="T219" s="120" t="e">
        <f>IF(AND('Mapa final'!#REF!="Muy Baja",'Mapa final'!#REF!="Mayor"),CONCATENATE("R37C",'Mapa final'!#REF!),"")</f>
        <v>#REF!</v>
      </c>
      <c r="U219" s="121" t="e">
        <f>IF(AND('Mapa final'!#REF!="Muy Baja",'Mapa final'!#REF!="Mayor"),CONCATENATE("R37C",'Mapa final'!#REF!),"")</f>
        <v>#REF!</v>
      </c>
      <c r="V219" s="87" t="e">
        <f>IF(AND('Mapa final'!#REF!="Muy Baja",'Mapa final'!#REF!="Catastrófico"),CONCATENATE("R37C",'Mapa final'!#REF!),"")</f>
        <v>#REF!</v>
      </c>
      <c r="W219" s="113" t="e">
        <f>IF(AND('Mapa final'!#REF!="Muy Baja",'Mapa final'!#REF!="Catastrófico"),CONCATENATE("R37C",'Mapa final'!#REF!),"")</f>
        <v>#REF!</v>
      </c>
      <c r="X219" s="88" t="e">
        <f>IF(AND('Mapa final'!#REF!="Muy Baja",'Mapa final'!#REF!="Catastrófico"),CONCATENATE("R37C",'Mapa final'!#REF!),"")</f>
        <v>#REF!</v>
      </c>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row>
    <row r="220" spans="1:65" ht="15" customHeight="1" x14ac:dyDescent="0.35">
      <c r="A220" s="36"/>
      <c r="B220" s="193"/>
      <c r="C220" s="194"/>
      <c r="D220" s="195"/>
      <c r="E220" s="177"/>
      <c r="F220" s="200"/>
      <c r="G220" s="200"/>
      <c r="H220" s="200"/>
      <c r="I220" s="201"/>
      <c r="J220" s="100" t="e">
        <f>IF(AND('Mapa final'!#REF!="Muy Baja",'Mapa final'!#REF!="Leve"),CONCATENATE("R38C",'Mapa final'!#REF!),"")</f>
        <v>#REF!</v>
      </c>
      <c r="K220" s="115" t="e">
        <f>IF(AND('Mapa final'!#REF!="Muy Baja",'Mapa final'!#REF!="Leve"),CONCATENATE("R38C",'Mapa final'!#REF!),"")</f>
        <v>#REF!</v>
      </c>
      <c r="L220" s="101" t="e">
        <f>IF(AND('Mapa final'!#REF!="Muy Baja",'Mapa final'!#REF!="Leve"),CONCATENATE("R38C",'Mapa final'!#REF!),"")</f>
        <v>#REF!</v>
      </c>
      <c r="M220" s="100" t="e">
        <f>IF(AND('Mapa final'!#REF!="Muy Baja",'Mapa final'!#REF!="Menor"),CONCATENATE("R38C",'Mapa final'!#REF!),"")</f>
        <v>#REF!</v>
      </c>
      <c r="N220" s="115" t="e">
        <f>IF(AND('Mapa final'!#REF!="Muy Baja",'Mapa final'!#REF!="Menor"),CONCATENATE("R38C",'Mapa final'!#REF!),"")</f>
        <v>#REF!</v>
      </c>
      <c r="O220" s="101" t="e">
        <f>IF(AND('Mapa final'!#REF!="Muy Baja",'Mapa final'!#REF!="Menor"),CONCATENATE("R38C",'Mapa final'!#REF!),"")</f>
        <v>#REF!</v>
      </c>
      <c r="P220" s="92" t="e">
        <f>IF(AND('Mapa final'!#REF!="Muy Baja",'Mapa final'!#REF!="Moderado"),CONCATENATE("R38C",'Mapa final'!#REF!),"")</f>
        <v>#REF!</v>
      </c>
      <c r="Q220" s="114" t="e">
        <f>IF(AND('Mapa final'!#REF!="Muy Baja",'Mapa final'!#REF!="Moderado"),CONCATENATE("R38C",'Mapa final'!#REF!),"")</f>
        <v>#REF!</v>
      </c>
      <c r="R220" s="93" t="e">
        <f>IF(AND('Mapa final'!#REF!="Muy Baja",'Mapa final'!#REF!="Moderado"),CONCATENATE("R38C",'Mapa final'!#REF!),"")</f>
        <v>#REF!</v>
      </c>
      <c r="S220" s="119" t="e">
        <f>IF(AND('Mapa final'!#REF!="Muy Baja",'Mapa final'!#REF!="Mayor"),CONCATENATE("R38C",'Mapa final'!#REF!),"")</f>
        <v>#REF!</v>
      </c>
      <c r="T220" s="120" t="e">
        <f>IF(AND('Mapa final'!#REF!="Muy Baja",'Mapa final'!#REF!="Mayor"),CONCATENATE("R38C",'Mapa final'!#REF!),"")</f>
        <v>#REF!</v>
      </c>
      <c r="U220" s="121" t="e">
        <f>IF(AND('Mapa final'!#REF!="Muy Baja",'Mapa final'!#REF!="Mayor"),CONCATENATE("R38C",'Mapa final'!#REF!),"")</f>
        <v>#REF!</v>
      </c>
      <c r="V220" s="87" t="e">
        <f>IF(AND('Mapa final'!#REF!="Muy Baja",'Mapa final'!#REF!="Catastrófico"),CONCATENATE("R38C",'Mapa final'!#REF!),"")</f>
        <v>#REF!</v>
      </c>
      <c r="W220" s="113" t="e">
        <f>IF(AND('Mapa final'!#REF!="Muy Baja",'Mapa final'!#REF!="Catastrófico"),CONCATENATE("R38C",'Mapa final'!#REF!),"")</f>
        <v>#REF!</v>
      </c>
      <c r="X220" s="88" t="e">
        <f>IF(AND('Mapa final'!#REF!="Muy Baja",'Mapa final'!#REF!="Catastrófico"),CONCATENATE("R38C",'Mapa final'!#REF!),"")</f>
        <v>#REF!</v>
      </c>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row>
    <row r="221" spans="1:65" ht="15" customHeight="1" x14ac:dyDescent="0.35">
      <c r="A221" s="36"/>
      <c r="B221" s="193"/>
      <c r="C221" s="194"/>
      <c r="D221" s="195"/>
      <c r="E221" s="177"/>
      <c r="F221" s="200"/>
      <c r="G221" s="200"/>
      <c r="H221" s="200"/>
      <c r="I221" s="201"/>
      <c r="J221" s="100" t="e">
        <f>IF(AND('Mapa final'!#REF!="Muy Baja",'Mapa final'!#REF!="Leve"),CONCATENATE("R39C",'Mapa final'!#REF!),"")</f>
        <v>#REF!</v>
      </c>
      <c r="K221" s="115" t="e">
        <f>IF(AND('Mapa final'!#REF!="Muy Baja",'Mapa final'!#REF!="Leve"),CONCATENATE("R39C",'Mapa final'!#REF!),"")</f>
        <v>#REF!</v>
      </c>
      <c r="L221" s="101" t="e">
        <f>IF(AND('Mapa final'!#REF!="Muy Baja",'Mapa final'!#REF!="Leve"),CONCATENATE("R39C",'Mapa final'!#REF!),"")</f>
        <v>#REF!</v>
      </c>
      <c r="M221" s="100" t="e">
        <f>IF(AND('Mapa final'!#REF!="Muy Baja",'Mapa final'!#REF!="Menor"),CONCATENATE("R39C",'Mapa final'!#REF!),"")</f>
        <v>#REF!</v>
      </c>
      <c r="N221" s="115" t="e">
        <f>IF(AND('Mapa final'!#REF!="Muy Baja",'Mapa final'!#REF!="Menor"),CONCATENATE("R39C",'Mapa final'!#REF!),"")</f>
        <v>#REF!</v>
      </c>
      <c r="O221" s="101" t="e">
        <f>IF(AND('Mapa final'!#REF!="Muy Baja",'Mapa final'!#REF!="Menor"),CONCATENATE("R39C",'Mapa final'!#REF!),"")</f>
        <v>#REF!</v>
      </c>
      <c r="P221" s="92" t="e">
        <f>IF(AND('Mapa final'!#REF!="Muy Baja",'Mapa final'!#REF!="Moderado"),CONCATENATE("R39C",'Mapa final'!#REF!),"")</f>
        <v>#REF!</v>
      </c>
      <c r="Q221" s="114" t="e">
        <f>IF(AND('Mapa final'!#REF!="Muy Baja",'Mapa final'!#REF!="Moderado"),CONCATENATE("R39C",'Mapa final'!#REF!),"")</f>
        <v>#REF!</v>
      </c>
      <c r="R221" s="93" t="e">
        <f>IF(AND('Mapa final'!#REF!="Muy Baja",'Mapa final'!#REF!="Moderado"),CONCATENATE("R39C",'Mapa final'!#REF!),"")</f>
        <v>#REF!</v>
      </c>
      <c r="S221" s="119" t="e">
        <f>IF(AND('Mapa final'!#REF!="Muy Baja",'Mapa final'!#REF!="Mayor"),CONCATENATE("R39C",'Mapa final'!#REF!),"")</f>
        <v>#REF!</v>
      </c>
      <c r="T221" s="120" t="e">
        <f>IF(AND('Mapa final'!#REF!="Muy Baja",'Mapa final'!#REF!="Mayor"),CONCATENATE("R39C",'Mapa final'!#REF!),"")</f>
        <v>#REF!</v>
      </c>
      <c r="U221" s="121" t="e">
        <f>IF(AND('Mapa final'!#REF!="Muy Baja",'Mapa final'!#REF!="Mayor"),CONCATENATE("R39C",'Mapa final'!#REF!),"")</f>
        <v>#REF!</v>
      </c>
      <c r="V221" s="87" t="e">
        <f>IF(AND('Mapa final'!#REF!="Muy Baja",'Mapa final'!#REF!="Catastrófico"),CONCATENATE("R39C",'Mapa final'!#REF!),"")</f>
        <v>#REF!</v>
      </c>
      <c r="W221" s="113" t="e">
        <f>IF(AND('Mapa final'!#REF!="Muy Baja",'Mapa final'!#REF!="Catastrófico"),CONCATENATE("R39C",'Mapa final'!#REF!),"")</f>
        <v>#REF!</v>
      </c>
      <c r="X221" s="88" t="e">
        <f>IF(AND('Mapa final'!#REF!="Muy Baja",'Mapa final'!#REF!="Catastrófico"),CONCATENATE("R39C",'Mapa final'!#REF!),"")</f>
        <v>#REF!</v>
      </c>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row>
    <row r="222" spans="1:65" ht="15" customHeight="1" x14ac:dyDescent="0.35">
      <c r="A222" s="36"/>
      <c r="B222" s="193"/>
      <c r="C222" s="194"/>
      <c r="D222" s="195"/>
      <c r="E222" s="177"/>
      <c r="F222" s="200"/>
      <c r="G222" s="200"/>
      <c r="H222" s="200"/>
      <c r="I222" s="201"/>
      <c r="J222" s="100" t="e">
        <f>IF(AND('Mapa final'!#REF!="Muy Baja",'Mapa final'!#REF!="Leve"),CONCATENATE("R40C",'Mapa final'!#REF!),"")</f>
        <v>#REF!</v>
      </c>
      <c r="K222" s="115" t="e">
        <f>IF(AND('Mapa final'!#REF!="Muy Baja",'Mapa final'!#REF!="Leve"),CONCATENATE("R40C",'Mapa final'!#REF!),"")</f>
        <v>#REF!</v>
      </c>
      <c r="L222" s="101" t="e">
        <f>IF(AND('Mapa final'!#REF!="Muy Baja",'Mapa final'!#REF!="Leve"),CONCATENATE("R40C",'Mapa final'!#REF!),"")</f>
        <v>#REF!</v>
      </c>
      <c r="M222" s="100" t="e">
        <f>IF(AND('Mapa final'!#REF!="Muy Baja",'Mapa final'!#REF!="Menor"),CONCATENATE("R40C",'Mapa final'!#REF!),"")</f>
        <v>#REF!</v>
      </c>
      <c r="N222" s="115" t="e">
        <f>IF(AND('Mapa final'!#REF!="Muy Baja",'Mapa final'!#REF!="Menor"),CONCATENATE("R40C",'Mapa final'!#REF!),"")</f>
        <v>#REF!</v>
      </c>
      <c r="O222" s="101" t="e">
        <f>IF(AND('Mapa final'!#REF!="Muy Baja",'Mapa final'!#REF!="Menor"),CONCATENATE("R40C",'Mapa final'!#REF!),"")</f>
        <v>#REF!</v>
      </c>
      <c r="P222" s="92" t="e">
        <f>IF(AND('Mapa final'!#REF!="Muy Baja",'Mapa final'!#REF!="Moderado"),CONCATENATE("R40C",'Mapa final'!#REF!),"")</f>
        <v>#REF!</v>
      </c>
      <c r="Q222" s="114" t="e">
        <f>IF(AND('Mapa final'!#REF!="Muy Baja",'Mapa final'!#REF!="Moderado"),CONCATENATE("R40C",'Mapa final'!#REF!),"")</f>
        <v>#REF!</v>
      </c>
      <c r="R222" s="93" t="e">
        <f>IF(AND('Mapa final'!#REF!="Muy Baja",'Mapa final'!#REF!="Moderado"),CONCATENATE("R40C",'Mapa final'!#REF!),"")</f>
        <v>#REF!</v>
      </c>
      <c r="S222" s="119" t="e">
        <f>IF(AND('Mapa final'!#REF!="Muy Baja",'Mapa final'!#REF!="Mayor"),CONCATENATE("R40C",'Mapa final'!#REF!),"")</f>
        <v>#REF!</v>
      </c>
      <c r="T222" s="120" t="e">
        <f>IF(AND('Mapa final'!#REF!="Muy Baja",'Mapa final'!#REF!="Mayor"),CONCATENATE("R40C",'Mapa final'!#REF!),"")</f>
        <v>#REF!</v>
      </c>
      <c r="U222" s="121" t="e">
        <f>IF(AND('Mapa final'!#REF!="Muy Baja",'Mapa final'!#REF!="Mayor"),CONCATENATE("R40C",'Mapa final'!#REF!),"")</f>
        <v>#REF!</v>
      </c>
      <c r="V222" s="87" t="e">
        <f>IF(AND('Mapa final'!#REF!="Muy Baja",'Mapa final'!#REF!="Catastrófico"),CONCATENATE("R40C",'Mapa final'!#REF!),"")</f>
        <v>#REF!</v>
      </c>
      <c r="W222" s="113" t="e">
        <f>IF(AND('Mapa final'!#REF!="Muy Baja",'Mapa final'!#REF!="Catastrófico"),CONCATENATE("R40C",'Mapa final'!#REF!),"")</f>
        <v>#REF!</v>
      </c>
      <c r="X222" s="88" t="e">
        <f>IF(AND('Mapa final'!#REF!="Muy Baja",'Mapa final'!#REF!="Catastrófico"),CONCATENATE("R40C",'Mapa final'!#REF!),"")</f>
        <v>#REF!</v>
      </c>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row>
    <row r="223" spans="1:65" ht="15" customHeight="1" x14ac:dyDescent="0.35">
      <c r="A223" s="36"/>
      <c r="B223" s="193"/>
      <c r="C223" s="194"/>
      <c r="D223" s="195"/>
      <c r="E223" s="177"/>
      <c r="F223" s="200"/>
      <c r="G223" s="200"/>
      <c r="H223" s="200"/>
      <c r="I223" s="201"/>
      <c r="J223" s="100" t="e">
        <f>IF(AND('Mapa final'!#REF!="Muy Baja",'Mapa final'!#REF!="Leve"),CONCATENATE("R41C",'Mapa final'!#REF!),"")</f>
        <v>#REF!</v>
      </c>
      <c r="K223" s="115" t="e">
        <f>IF(AND('Mapa final'!#REF!="Muy Baja",'Mapa final'!#REF!="Leve"),CONCATENATE("R41C",'Mapa final'!#REF!),"")</f>
        <v>#REF!</v>
      </c>
      <c r="L223" s="101" t="e">
        <f>IF(AND('Mapa final'!#REF!="Muy Baja",'Mapa final'!#REF!="Leve"),CONCATENATE("R41C",'Mapa final'!#REF!),"")</f>
        <v>#REF!</v>
      </c>
      <c r="M223" s="100" t="e">
        <f>IF(AND('Mapa final'!#REF!="Muy Baja",'Mapa final'!#REF!="Menor"),CONCATENATE("R41C",'Mapa final'!#REF!),"")</f>
        <v>#REF!</v>
      </c>
      <c r="N223" s="115" t="e">
        <f>IF(AND('Mapa final'!#REF!="Muy Baja",'Mapa final'!#REF!="Menor"),CONCATENATE("R41C",'Mapa final'!#REF!),"")</f>
        <v>#REF!</v>
      </c>
      <c r="O223" s="101" t="e">
        <f>IF(AND('Mapa final'!#REF!="Muy Baja",'Mapa final'!#REF!="Menor"),CONCATENATE("R41C",'Mapa final'!#REF!),"")</f>
        <v>#REF!</v>
      </c>
      <c r="P223" s="92" t="e">
        <f>IF(AND('Mapa final'!#REF!="Muy Baja",'Mapa final'!#REF!="Moderado"),CONCATENATE("R41C",'Mapa final'!#REF!),"")</f>
        <v>#REF!</v>
      </c>
      <c r="Q223" s="114" t="e">
        <f>IF(AND('Mapa final'!#REF!="Muy Baja",'Mapa final'!#REF!="Moderado"),CONCATENATE("R41C",'Mapa final'!#REF!),"")</f>
        <v>#REF!</v>
      </c>
      <c r="R223" s="93" t="e">
        <f>IF(AND('Mapa final'!#REF!="Muy Baja",'Mapa final'!#REF!="Moderado"),CONCATENATE("R41C",'Mapa final'!#REF!),"")</f>
        <v>#REF!</v>
      </c>
      <c r="S223" s="119" t="e">
        <f>IF(AND('Mapa final'!#REF!="Muy Baja",'Mapa final'!#REF!="Mayor"),CONCATENATE("R41C",'Mapa final'!#REF!),"")</f>
        <v>#REF!</v>
      </c>
      <c r="T223" s="120" t="e">
        <f>IF(AND('Mapa final'!#REF!="Muy Baja",'Mapa final'!#REF!="Mayor"),CONCATENATE("R41C",'Mapa final'!#REF!),"")</f>
        <v>#REF!</v>
      </c>
      <c r="U223" s="121" t="e">
        <f>IF(AND('Mapa final'!#REF!="Muy Baja",'Mapa final'!#REF!="Mayor"),CONCATENATE("R41C",'Mapa final'!#REF!),"")</f>
        <v>#REF!</v>
      </c>
      <c r="V223" s="87" t="e">
        <f>IF(AND('Mapa final'!#REF!="Muy Baja",'Mapa final'!#REF!="Catastrófico"),CONCATENATE("R41C",'Mapa final'!#REF!),"")</f>
        <v>#REF!</v>
      </c>
      <c r="W223" s="113" t="e">
        <f>IF(AND('Mapa final'!#REF!="Muy Baja",'Mapa final'!#REF!="Catastrófico"),CONCATENATE("R41C",'Mapa final'!#REF!),"")</f>
        <v>#REF!</v>
      </c>
      <c r="X223" s="88" t="e">
        <f>IF(AND('Mapa final'!#REF!="Muy Baja",'Mapa final'!#REF!="Catastrófico"),CONCATENATE("R41C",'Mapa final'!#REF!),"")</f>
        <v>#REF!</v>
      </c>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row>
    <row r="224" spans="1:65" ht="15" customHeight="1" x14ac:dyDescent="0.35">
      <c r="A224" s="36"/>
      <c r="B224" s="193"/>
      <c r="C224" s="194"/>
      <c r="D224" s="195"/>
      <c r="E224" s="177"/>
      <c r="F224" s="200"/>
      <c r="G224" s="200"/>
      <c r="H224" s="200"/>
      <c r="I224" s="201"/>
      <c r="J224" s="100" t="e">
        <f>IF(AND('Mapa final'!#REF!="Muy Baja",'Mapa final'!#REF!="Leve"),CONCATENATE("R42C",'Mapa final'!#REF!),"")</f>
        <v>#REF!</v>
      </c>
      <c r="K224" s="115" t="e">
        <f>IF(AND('Mapa final'!#REF!="Muy Baja",'Mapa final'!#REF!="Leve"),CONCATENATE("R42C",'Mapa final'!#REF!),"")</f>
        <v>#REF!</v>
      </c>
      <c r="L224" s="101" t="e">
        <f>IF(AND('Mapa final'!#REF!="Muy Baja",'Mapa final'!#REF!="Leve"),CONCATENATE("R42C",'Mapa final'!#REF!),"")</f>
        <v>#REF!</v>
      </c>
      <c r="M224" s="100" t="e">
        <f>IF(AND('Mapa final'!#REF!="Muy Baja",'Mapa final'!#REF!="Menor"),CONCATENATE("R42C",'Mapa final'!#REF!),"")</f>
        <v>#REF!</v>
      </c>
      <c r="N224" s="115" t="e">
        <f>IF(AND('Mapa final'!#REF!="Muy Baja",'Mapa final'!#REF!="Menor"),CONCATENATE("R42C",'Mapa final'!#REF!),"")</f>
        <v>#REF!</v>
      </c>
      <c r="O224" s="101" t="e">
        <f>IF(AND('Mapa final'!#REF!="Muy Baja",'Mapa final'!#REF!="Menor"),CONCATENATE("R42C",'Mapa final'!#REF!),"")</f>
        <v>#REF!</v>
      </c>
      <c r="P224" s="92" t="e">
        <f>IF(AND('Mapa final'!#REF!="Muy Baja",'Mapa final'!#REF!="Moderado"),CONCATENATE("R42C",'Mapa final'!#REF!),"")</f>
        <v>#REF!</v>
      </c>
      <c r="Q224" s="114" t="e">
        <f>IF(AND('Mapa final'!#REF!="Muy Baja",'Mapa final'!#REF!="Moderado"),CONCATENATE("R42C",'Mapa final'!#REF!),"")</f>
        <v>#REF!</v>
      </c>
      <c r="R224" s="93" t="e">
        <f>IF(AND('Mapa final'!#REF!="Muy Baja",'Mapa final'!#REF!="Moderado"),CONCATENATE("R42C",'Mapa final'!#REF!),"")</f>
        <v>#REF!</v>
      </c>
      <c r="S224" s="119" t="e">
        <f>IF(AND('Mapa final'!#REF!="Muy Baja",'Mapa final'!#REF!="Mayor"),CONCATENATE("R42C",'Mapa final'!#REF!),"")</f>
        <v>#REF!</v>
      </c>
      <c r="T224" s="120" t="e">
        <f>IF(AND('Mapa final'!#REF!="Muy Baja",'Mapa final'!#REF!="Mayor"),CONCATENATE("R42C",'Mapa final'!#REF!),"")</f>
        <v>#REF!</v>
      </c>
      <c r="U224" s="121" t="e">
        <f>IF(AND('Mapa final'!#REF!="Muy Baja",'Mapa final'!#REF!="Mayor"),CONCATENATE("R42C",'Mapa final'!#REF!),"")</f>
        <v>#REF!</v>
      </c>
      <c r="V224" s="87" t="e">
        <f>IF(AND('Mapa final'!#REF!="Muy Baja",'Mapa final'!#REF!="Catastrófico"),CONCATENATE("R42C",'Mapa final'!#REF!),"")</f>
        <v>#REF!</v>
      </c>
      <c r="W224" s="113" t="e">
        <f>IF(AND('Mapa final'!#REF!="Muy Baja",'Mapa final'!#REF!="Catastrófico"),CONCATENATE("R42C",'Mapa final'!#REF!),"")</f>
        <v>#REF!</v>
      </c>
      <c r="X224" s="88" t="e">
        <f>IF(AND('Mapa final'!#REF!="Muy Baja",'Mapa final'!#REF!="Catastrófico"),CONCATENATE("R42C",'Mapa final'!#REF!),"")</f>
        <v>#REF!</v>
      </c>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row>
    <row r="225" spans="1:65" ht="15" customHeight="1" thickBot="1" x14ac:dyDescent="0.4">
      <c r="A225" s="36"/>
      <c r="B225" s="196"/>
      <c r="C225" s="197"/>
      <c r="D225" s="198"/>
      <c r="E225" s="202"/>
      <c r="F225" s="203"/>
      <c r="G225" s="203"/>
      <c r="H225" s="203"/>
      <c r="I225" s="204"/>
      <c r="J225" s="102" t="e">
        <f>IF(AND('Mapa final'!#REF!="Muy Baja",'Mapa final'!#REF!="Leve"),CONCATENATE("R43C",'Mapa final'!#REF!),"")</f>
        <v>#REF!</v>
      </c>
      <c r="K225" s="103" t="e">
        <f>IF(AND('Mapa final'!#REF!="Muy Baja",'Mapa final'!#REF!="Leve"),CONCATENATE("R43C",'Mapa final'!#REF!),"")</f>
        <v>#REF!</v>
      </c>
      <c r="L225" s="104" t="e">
        <f>IF(AND('Mapa final'!#REF!="Muy Baja",'Mapa final'!#REF!="Leve"),CONCATENATE("R43C",'Mapa final'!#REF!),"")</f>
        <v>#REF!</v>
      </c>
      <c r="M225" s="102" t="e">
        <f>IF(AND('Mapa final'!#REF!="Muy Baja",'Mapa final'!#REF!="Menor"),CONCATENATE("R43C",'Mapa final'!#REF!),"")</f>
        <v>#REF!</v>
      </c>
      <c r="N225" s="103" t="e">
        <f>IF(AND('Mapa final'!#REF!="Muy Baja",'Mapa final'!#REF!="Menor"),CONCATENATE("R43C",'Mapa final'!#REF!),"")</f>
        <v>#REF!</v>
      </c>
      <c r="O225" s="104" t="e">
        <f>IF(AND('Mapa final'!#REF!="Muy Baja",'Mapa final'!#REF!="Menor"),CONCATENATE("R43C",'Mapa final'!#REF!),"")</f>
        <v>#REF!</v>
      </c>
      <c r="P225" s="94" t="e">
        <f>IF(AND('Mapa final'!#REF!="Muy Baja",'Mapa final'!#REF!="Moderado"),CONCATENATE("R43C",'Mapa final'!#REF!),"")</f>
        <v>#REF!</v>
      </c>
      <c r="Q225" s="95" t="e">
        <f>IF(AND('Mapa final'!#REF!="Muy Baja",'Mapa final'!#REF!="Moderado"),CONCATENATE("R43C",'Mapa final'!#REF!),"")</f>
        <v>#REF!</v>
      </c>
      <c r="R225" s="96" t="e">
        <f>IF(AND('Mapa final'!#REF!="Muy Baja",'Mapa final'!#REF!="Moderado"),CONCATENATE("R43C",'Mapa final'!#REF!),"")</f>
        <v>#REF!</v>
      </c>
      <c r="S225" s="122" t="e">
        <f>IF(AND('Mapa final'!#REF!="Muy Baja",'Mapa final'!#REF!="Mayor"),CONCATENATE("R43C",'Mapa final'!#REF!),"")</f>
        <v>#REF!</v>
      </c>
      <c r="T225" s="123" t="e">
        <f>IF(AND('Mapa final'!#REF!="Muy Baja",'Mapa final'!#REF!="Mayor"),CONCATENATE("R43C",'Mapa final'!#REF!),"")</f>
        <v>#REF!</v>
      </c>
      <c r="U225" s="124" t="e">
        <f>IF(AND('Mapa final'!#REF!="Muy Baja",'Mapa final'!#REF!="Mayor"),CONCATENATE("R43C",'Mapa final'!#REF!),"")</f>
        <v>#REF!</v>
      </c>
      <c r="V225" s="105" t="e">
        <f>IF(AND('Mapa final'!#REF!="Muy Baja",'Mapa final'!#REF!="Catastrófico"),CONCATENATE("R43C",'Mapa final'!#REF!),"")</f>
        <v>#REF!</v>
      </c>
      <c r="W225" s="106" t="e">
        <f>IF(AND('Mapa final'!#REF!="Muy Baja",'Mapa final'!#REF!="Catastrófico"),CONCATENATE("R43C",'Mapa final'!#REF!),"")</f>
        <v>#REF!</v>
      </c>
      <c r="X225" s="107" t="e">
        <f>IF(AND('Mapa final'!#REF!="Muy Baja",'Mapa final'!#REF!="Catastrófico"),CONCATENATE("R43C",'Mapa final'!#REF!),"")</f>
        <v>#REF!</v>
      </c>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row>
    <row r="226" spans="1:65" x14ac:dyDescent="0.35">
      <c r="A226" s="36"/>
      <c r="B226" s="36"/>
      <c r="C226" s="36"/>
      <c r="D226" s="36"/>
      <c r="E226" s="36"/>
      <c r="F226" s="36"/>
      <c r="G226" s="36"/>
      <c r="H226" s="36"/>
      <c r="I226" s="36"/>
      <c r="J226" s="218" t="s">
        <v>96</v>
      </c>
      <c r="K226" s="176"/>
      <c r="L226" s="176"/>
      <c r="M226" s="175" t="s">
        <v>95</v>
      </c>
      <c r="N226" s="176"/>
      <c r="O226" s="176"/>
      <c r="P226" s="175" t="s">
        <v>94</v>
      </c>
      <c r="Q226" s="176"/>
      <c r="R226" s="176"/>
      <c r="S226" s="175" t="s">
        <v>93</v>
      </c>
      <c r="T226" s="223"/>
      <c r="U226" s="176"/>
      <c r="V226" s="175" t="s">
        <v>92</v>
      </c>
      <c r="W226" s="176"/>
      <c r="X226" s="224"/>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row>
    <row r="227" spans="1:65" x14ac:dyDescent="0.35">
      <c r="A227" s="36"/>
      <c r="B227" s="36"/>
      <c r="C227" s="36"/>
      <c r="D227" s="36"/>
      <c r="E227" s="36"/>
      <c r="F227" s="36"/>
      <c r="G227" s="36"/>
      <c r="H227" s="36"/>
      <c r="I227" s="36"/>
      <c r="J227" s="219"/>
      <c r="K227" s="176"/>
      <c r="L227" s="176"/>
      <c r="M227" s="177"/>
      <c r="N227" s="176"/>
      <c r="O227" s="176"/>
      <c r="P227" s="177"/>
      <c r="Q227" s="176"/>
      <c r="R227" s="176"/>
      <c r="S227" s="177"/>
      <c r="T227" s="176"/>
      <c r="U227" s="176"/>
      <c r="V227" s="177"/>
      <c r="W227" s="176"/>
      <c r="X227" s="224"/>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row>
    <row r="228" spans="1:65" x14ac:dyDescent="0.35">
      <c r="A228" s="36"/>
      <c r="B228" s="36"/>
      <c r="C228" s="36"/>
      <c r="D228" s="36"/>
      <c r="E228" s="36"/>
      <c r="F228" s="36"/>
      <c r="G228" s="36"/>
      <c r="H228" s="36"/>
      <c r="I228" s="36"/>
      <c r="J228" s="219"/>
      <c r="K228" s="176"/>
      <c r="L228" s="176"/>
      <c r="M228" s="177"/>
      <c r="N228" s="176"/>
      <c r="O228" s="176"/>
      <c r="P228" s="177"/>
      <c r="Q228" s="176"/>
      <c r="R228" s="176"/>
      <c r="S228" s="177"/>
      <c r="T228" s="176"/>
      <c r="U228" s="176"/>
      <c r="V228" s="177"/>
      <c r="W228" s="176"/>
      <c r="X228" s="224"/>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row>
    <row r="229" spans="1:65" x14ac:dyDescent="0.35">
      <c r="A229" s="36"/>
      <c r="B229" s="36"/>
      <c r="C229" s="36"/>
      <c r="D229" s="36"/>
      <c r="E229" s="36"/>
      <c r="F229" s="36"/>
      <c r="G229" s="36"/>
      <c r="H229" s="36"/>
      <c r="I229" s="36"/>
      <c r="J229" s="219"/>
      <c r="K229" s="176"/>
      <c r="L229" s="176"/>
      <c r="M229" s="177"/>
      <c r="N229" s="176"/>
      <c r="O229" s="176"/>
      <c r="P229" s="177"/>
      <c r="Q229" s="176"/>
      <c r="R229" s="176"/>
      <c r="S229" s="177"/>
      <c r="T229" s="176"/>
      <c r="U229" s="176"/>
      <c r="V229" s="177"/>
      <c r="W229" s="176"/>
      <c r="X229" s="224"/>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row>
    <row r="230" spans="1:65" x14ac:dyDescent="0.35">
      <c r="A230" s="36"/>
      <c r="B230" s="36"/>
      <c r="C230" s="36"/>
      <c r="D230" s="36"/>
      <c r="E230" s="36"/>
      <c r="F230" s="36"/>
      <c r="G230" s="36"/>
      <c r="H230" s="36"/>
      <c r="I230" s="36"/>
      <c r="J230" s="219"/>
      <c r="K230" s="176"/>
      <c r="L230" s="176"/>
      <c r="M230" s="177"/>
      <c r="N230" s="176"/>
      <c r="O230" s="176"/>
      <c r="P230" s="177"/>
      <c r="Q230" s="176"/>
      <c r="R230" s="176"/>
      <c r="S230" s="177"/>
      <c r="T230" s="176"/>
      <c r="U230" s="176"/>
      <c r="V230" s="177"/>
      <c r="W230" s="176"/>
      <c r="X230" s="224"/>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row>
    <row r="231" spans="1:65" ht="15" thickBot="1" x14ac:dyDescent="0.4">
      <c r="A231" s="36"/>
      <c r="B231" s="36"/>
      <c r="C231" s="36"/>
      <c r="D231" s="36"/>
      <c r="E231" s="36"/>
      <c r="F231" s="36"/>
      <c r="G231" s="36"/>
      <c r="H231" s="36"/>
      <c r="I231" s="36"/>
      <c r="J231" s="220"/>
      <c r="K231" s="221"/>
      <c r="L231" s="221"/>
      <c r="M231" s="222"/>
      <c r="N231" s="221"/>
      <c r="O231" s="221"/>
      <c r="P231" s="222"/>
      <c r="Q231" s="221"/>
      <c r="R231" s="221"/>
      <c r="S231" s="222"/>
      <c r="T231" s="221"/>
      <c r="U231" s="221"/>
      <c r="V231" s="222"/>
      <c r="W231" s="221"/>
      <c r="X231" s="225"/>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row>
    <row r="232" spans="1:65" x14ac:dyDescent="0.3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row>
    <row r="233" spans="1:65" ht="15" customHeight="1" x14ac:dyDescent="0.35">
      <c r="A233" s="36"/>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36"/>
      <c r="AG233" s="36"/>
      <c r="AH233" s="36"/>
      <c r="AI233" s="36"/>
      <c r="AJ233" s="36"/>
      <c r="AK233" s="36"/>
      <c r="AL233" s="36"/>
      <c r="AM233" s="36"/>
      <c r="AN233" s="36"/>
      <c r="AO233" s="36"/>
      <c r="AP233" s="36"/>
      <c r="AQ233" s="36"/>
      <c r="AR233" s="36"/>
      <c r="AS233" s="36"/>
    </row>
    <row r="234" spans="1:65" ht="15" customHeight="1" x14ac:dyDescent="0.35">
      <c r="A234" s="36"/>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36"/>
      <c r="AG234" s="36"/>
      <c r="AH234" s="36"/>
      <c r="AI234" s="36"/>
      <c r="AJ234" s="36"/>
      <c r="AK234" s="36"/>
      <c r="AL234" s="36"/>
      <c r="AM234" s="36"/>
      <c r="AN234" s="36"/>
      <c r="AO234" s="36"/>
      <c r="AP234" s="36"/>
      <c r="AQ234" s="36"/>
      <c r="AR234" s="36"/>
      <c r="AS234" s="36"/>
    </row>
    <row r="235" spans="1:65" x14ac:dyDescent="0.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row>
    <row r="236" spans="1:65" x14ac:dyDescent="0.3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row>
    <row r="237" spans="1:65" x14ac:dyDescent="0.3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row>
    <row r="238" spans="1:65" x14ac:dyDescent="0.3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row>
    <row r="239" spans="1:65" x14ac:dyDescent="0.3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row>
    <row r="240" spans="1:65" x14ac:dyDescent="0.3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row>
    <row r="241" spans="1:45" x14ac:dyDescent="0.3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row>
    <row r="242" spans="1:45" x14ac:dyDescent="0.3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row>
    <row r="243" spans="1:45" x14ac:dyDescent="0.3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row>
    <row r="244" spans="1:45" x14ac:dyDescent="0.3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row>
    <row r="245" spans="1:45" x14ac:dyDescent="0.3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row>
    <row r="246" spans="1:45" x14ac:dyDescent="0.3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row>
    <row r="247" spans="1:45" x14ac:dyDescent="0.3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row>
    <row r="248" spans="1:45" x14ac:dyDescent="0.3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row>
    <row r="249" spans="1:45" x14ac:dyDescent="0.3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row>
    <row r="250" spans="1:45" x14ac:dyDescent="0.3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row>
    <row r="251" spans="1:45" x14ac:dyDescent="0.3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row>
    <row r="252" spans="1:45" x14ac:dyDescent="0.3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row>
    <row r="253" spans="1:45" x14ac:dyDescent="0.3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row>
    <row r="254" spans="1:45" x14ac:dyDescent="0.3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row>
    <row r="255" spans="1:45" x14ac:dyDescent="0.3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row>
    <row r="256" spans="1:45" x14ac:dyDescent="0.3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row>
    <row r="257" spans="1:45" x14ac:dyDescent="0.3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row>
    <row r="258" spans="1:45" x14ac:dyDescent="0.3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row>
    <row r="259" spans="1:45" x14ac:dyDescent="0.3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row>
    <row r="260" spans="1:45" x14ac:dyDescent="0.3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row>
    <row r="261" spans="1:45" x14ac:dyDescent="0.3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row>
    <row r="262" spans="1:45" x14ac:dyDescent="0.3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row>
    <row r="263" spans="1:45" x14ac:dyDescent="0.3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row>
    <row r="264" spans="1:45" x14ac:dyDescent="0.3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row>
    <row r="265" spans="1:45" x14ac:dyDescent="0.3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row>
    <row r="266" spans="1:45" x14ac:dyDescent="0.3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row>
    <row r="267" spans="1:45" x14ac:dyDescent="0.3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row>
    <row r="268" spans="1:45" x14ac:dyDescent="0.3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row>
    <row r="269" spans="1:45" x14ac:dyDescent="0.3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row>
    <row r="270" spans="1:45" x14ac:dyDescent="0.3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row>
    <row r="271" spans="1:45" x14ac:dyDescent="0.3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row>
    <row r="272" spans="1:45" x14ac:dyDescent="0.3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row>
    <row r="273" spans="1:45" x14ac:dyDescent="0.3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row>
    <row r="274" spans="1:45" x14ac:dyDescent="0.3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row>
    <row r="275" spans="1:45" x14ac:dyDescent="0.3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row>
    <row r="276" spans="1:45" x14ac:dyDescent="0.3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row>
    <row r="277" spans="1:45" x14ac:dyDescent="0.3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row>
    <row r="278" spans="1:45" x14ac:dyDescent="0.3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row>
    <row r="279" spans="1:45" x14ac:dyDescent="0.3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row>
    <row r="280" spans="1:45" x14ac:dyDescent="0.3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row>
    <row r="281" spans="1:45" x14ac:dyDescent="0.3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row>
    <row r="282" spans="1:45" x14ac:dyDescent="0.3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row>
    <row r="283" spans="1:45" x14ac:dyDescent="0.3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row>
    <row r="284" spans="1:45" x14ac:dyDescent="0.3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row>
    <row r="285" spans="1:45" x14ac:dyDescent="0.3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row>
    <row r="286" spans="1:45" x14ac:dyDescent="0.3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row>
    <row r="287" spans="1:45" x14ac:dyDescent="0.3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row>
    <row r="288" spans="1:45" x14ac:dyDescent="0.3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row>
    <row r="289" spans="1:45" x14ac:dyDescent="0.3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row>
    <row r="290" spans="1:45" x14ac:dyDescent="0.3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row>
    <row r="291" spans="1:45" x14ac:dyDescent="0.3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row>
    <row r="292" spans="1:45" x14ac:dyDescent="0.3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row>
    <row r="293" spans="1:45" x14ac:dyDescent="0.3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row>
    <row r="294" spans="1:45" x14ac:dyDescent="0.3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row>
    <row r="295" spans="1:45" x14ac:dyDescent="0.3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row>
    <row r="296" spans="1:45" x14ac:dyDescent="0.3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row>
    <row r="297" spans="1:45" x14ac:dyDescent="0.3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row>
    <row r="298" spans="1:45" x14ac:dyDescent="0.3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row>
    <row r="299" spans="1:45" x14ac:dyDescent="0.3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row>
    <row r="300" spans="1:45" x14ac:dyDescent="0.3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row>
    <row r="301" spans="1:45" x14ac:dyDescent="0.3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row>
    <row r="302" spans="1:45" x14ac:dyDescent="0.3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row>
    <row r="303" spans="1:45" x14ac:dyDescent="0.3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row>
    <row r="304" spans="1:45" x14ac:dyDescent="0.3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row>
    <row r="305" spans="1:45" x14ac:dyDescent="0.3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row>
    <row r="306" spans="1:45" x14ac:dyDescent="0.3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row>
    <row r="307" spans="1:45" x14ac:dyDescent="0.3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row>
    <row r="308" spans="1:45" x14ac:dyDescent="0.3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row>
    <row r="309" spans="1:45" x14ac:dyDescent="0.3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row>
    <row r="310" spans="1:45" x14ac:dyDescent="0.3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row>
    <row r="311" spans="1:45" x14ac:dyDescent="0.3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row>
    <row r="312" spans="1:45" x14ac:dyDescent="0.3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row>
    <row r="313" spans="1:45" x14ac:dyDescent="0.3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row>
    <row r="314" spans="1:45" x14ac:dyDescent="0.3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row>
    <row r="315" spans="1:45" x14ac:dyDescent="0.3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row>
    <row r="316" spans="1:45" x14ac:dyDescent="0.3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row>
    <row r="317" spans="1:45" x14ac:dyDescent="0.3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row>
    <row r="318" spans="1:45" x14ac:dyDescent="0.3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row>
    <row r="319" spans="1:45" x14ac:dyDescent="0.3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row>
    <row r="320" spans="1:45" x14ac:dyDescent="0.3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row>
    <row r="321" spans="1:45" x14ac:dyDescent="0.3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row>
    <row r="322" spans="1:45" x14ac:dyDescent="0.3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row>
    <row r="323" spans="1:45" x14ac:dyDescent="0.3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row>
    <row r="324" spans="1:45" x14ac:dyDescent="0.3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row>
    <row r="325" spans="1:45" x14ac:dyDescent="0.3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row>
    <row r="326" spans="1:45" x14ac:dyDescent="0.3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row>
    <row r="327" spans="1:45" x14ac:dyDescent="0.3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row>
    <row r="328" spans="1:45" x14ac:dyDescent="0.3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row>
    <row r="329" spans="1:45" x14ac:dyDescent="0.3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row>
    <row r="330" spans="1:45" x14ac:dyDescent="0.3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row>
    <row r="331" spans="1:45" x14ac:dyDescent="0.3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row>
    <row r="332" spans="1:45" x14ac:dyDescent="0.3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row>
    <row r="333" spans="1:45" x14ac:dyDescent="0.3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row>
    <row r="334" spans="1:45" x14ac:dyDescent="0.3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row>
    <row r="335" spans="1:45" x14ac:dyDescent="0.3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row>
    <row r="336" spans="1:45" x14ac:dyDescent="0.3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row>
    <row r="337" spans="1:45" x14ac:dyDescent="0.3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row>
    <row r="338" spans="1:45" x14ac:dyDescent="0.3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row>
    <row r="339" spans="1:45" x14ac:dyDescent="0.3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row>
    <row r="340" spans="1:45" x14ac:dyDescent="0.3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row>
    <row r="341" spans="1:45" x14ac:dyDescent="0.3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row>
    <row r="342" spans="1:45" x14ac:dyDescent="0.3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row>
    <row r="343" spans="1:45" x14ac:dyDescent="0.3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row>
    <row r="344" spans="1:45" x14ac:dyDescent="0.3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row>
    <row r="345" spans="1:45" x14ac:dyDescent="0.3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row>
    <row r="346" spans="1:45" x14ac:dyDescent="0.3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row>
    <row r="347" spans="1:45" x14ac:dyDescent="0.3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row>
    <row r="348" spans="1:45" x14ac:dyDescent="0.3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row>
    <row r="349" spans="1:45" x14ac:dyDescent="0.3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row>
    <row r="350" spans="1:45" x14ac:dyDescent="0.3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row>
    <row r="351" spans="1:45" x14ac:dyDescent="0.3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row>
    <row r="352" spans="1:45" x14ac:dyDescent="0.3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row>
    <row r="353" spans="1:45" x14ac:dyDescent="0.3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row>
    <row r="354" spans="1:45" x14ac:dyDescent="0.3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row>
    <row r="355" spans="1:45" x14ac:dyDescent="0.3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row>
    <row r="356" spans="1:45" x14ac:dyDescent="0.3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row>
    <row r="357" spans="1:45" x14ac:dyDescent="0.3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row>
    <row r="358" spans="1:45" x14ac:dyDescent="0.3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row>
    <row r="359" spans="1:45" x14ac:dyDescent="0.3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row>
    <row r="360" spans="1:45" x14ac:dyDescent="0.3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row>
    <row r="361" spans="1:45" x14ac:dyDescent="0.35">
      <c r="A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row>
    <row r="362" spans="1:45" x14ac:dyDescent="0.35">
      <c r="A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row>
    <row r="363" spans="1:45" x14ac:dyDescent="0.35">
      <c r="A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row>
    <row r="364" spans="1:45" x14ac:dyDescent="0.35">
      <c r="A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row>
    <row r="365" spans="1:45" x14ac:dyDescent="0.35">
      <c r="A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row>
    <row r="366" spans="1:45" x14ac:dyDescent="0.35">
      <c r="A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row>
    <row r="367" spans="1:45" x14ac:dyDescent="0.35">
      <c r="A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row>
    <row r="368" spans="1:45" x14ac:dyDescent="0.35">
      <c r="A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row>
    <row r="369" spans="1:45" x14ac:dyDescent="0.35">
      <c r="A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row>
    <row r="370" spans="1:45" x14ac:dyDescent="0.35">
      <c r="A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row>
    <row r="371" spans="1:45" x14ac:dyDescent="0.35">
      <c r="A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row>
    <row r="372" spans="1:45" x14ac:dyDescent="0.35">
      <c r="A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row>
    <row r="373" spans="1:45" x14ac:dyDescent="0.35">
      <c r="A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row>
    <row r="374" spans="1:45" x14ac:dyDescent="0.35">
      <c r="A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row>
    <row r="375" spans="1:45" x14ac:dyDescent="0.35">
      <c r="A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row>
    <row r="376" spans="1:45" x14ac:dyDescent="0.35">
      <c r="A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row>
    <row r="377" spans="1:45" x14ac:dyDescent="0.35">
      <c r="A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row>
    <row r="378" spans="1:45" x14ac:dyDescent="0.35">
      <c r="A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row>
    <row r="379" spans="1:45" x14ac:dyDescent="0.35">
      <c r="A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row>
    <row r="380" spans="1:45" x14ac:dyDescent="0.35">
      <c r="A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row>
    <row r="381" spans="1:45" x14ac:dyDescent="0.35">
      <c r="A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row>
    <row r="382" spans="1:45" x14ac:dyDescent="0.35">
      <c r="A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row>
    <row r="383" spans="1:45" x14ac:dyDescent="0.35">
      <c r="A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row>
    <row r="384" spans="1:45" x14ac:dyDescent="0.35">
      <c r="A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row>
    <row r="385" spans="1:45" x14ac:dyDescent="0.35">
      <c r="A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row>
    <row r="386" spans="1:45" x14ac:dyDescent="0.35">
      <c r="A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row>
    <row r="387" spans="1:45" x14ac:dyDescent="0.35">
      <c r="A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row>
    <row r="388" spans="1:45" x14ac:dyDescent="0.35">
      <c r="A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row>
    <row r="389" spans="1:45" x14ac:dyDescent="0.35">
      <c r="A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row>
    <row r="390" spans="1:45" x14ac:dyDescent="0.35">
      <c r="A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row>
    <row r="391" spans="1:45" x14ac:dyDescent="0.35">
      <c r="A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row>
    <row r="392" spans="1:45" x14ac:dyDescent="0.35">
      <c r="A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row>
    <row r="393" spans="1:45" x14ac:dyDescent="0.35">
      <c r="A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row>
    <row r="394" spans="1:45" x14ac:dyDescent="0.35">
      <c r="A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row>
    <row r="395" spans="1:45" x14ac:dyDescent="0.35">
      <c r="A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row>
    <row r="396" spans="1:45" x14ac:dyDescent="0.35">
      <c r="A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row>
    <row r="397" spans="1:45" x14ac:dyDescent="0.35">
      <c r="A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row>
    <row r="398" spans="1:45" x14ac:dyDescent="0.35">
      <c r="A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row>
    <row r="399" spans="1:45" x14ac:dyDescent="0.35">
      <c r="A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row>
    <row r="400" spans="1:45" x14ac:dyDescent="0.35">
      <c r="A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row>
    <row r="401" spans="1:45" x14ac:dyDescent="0.35">
      <c r="A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row>
    <row r="402" spans="1:45" x14ac:dyDescent="0.35">
      <c r="A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c r="AP402" s="36"/>
      <c r="AQ402" s="36"/>
      <c r="AR402" s="36"/>
      <c r="AS402" s="36"/>
    </row>
    <row r="403" spans="1:45" x14ac:dyDescent="0.35">
      <c r="A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row>
    <row r="404" spans="1:45" x14ac:dyDescent="0.35">
      <c r="A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c r="AP404" s="36"/>
      <c r="AQ404" s="36"/>
      <c r="AR404" s="36"/>
      <c r="AS404" s="36"/>
    </row>
    <row r="405" spans="1:45" x14ac:dyDescent="0.35">
      <c r="A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c r="AP405" s="36"/>
      <c r="AQ405" s="36"/>
      <c r="AR405" s="36"/>
      <c r="AS405" s="36"/>
    </row>
    <row r="406" spans="1:45" x14ac:dyDescent="0.35">
      <c r="A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c r="AP406" s="36"/>
      <c r="AQ406" s="36"/>
      <c r="AR406" s="36"/>
      <c r="AS406" s="36"/>
    </row>
    <row r="407" spans="1:45" x14ac:dyDescent="0.35">
      <c r="A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row>
    <row r="408" spans="1:45" x14ac:dyDescent="0.35">
      <c r="A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c r="AP408" s="36"/>
      <c r="AQ408" s="36"/>
      <c r="AR408" s="36"/>
      <c r="AS408" s="36"/>
    </row>
    <row r="409" spans="1:45" x14ac:dyDescent="0.35">
      <c r="A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c r="AP409" s="36"/>
      <c r="AQ409" s="36"/>
      <c r="AR409" s="36"/>
      <c r="AS409" s="36"/>
    </row>
    <row r="410" spans="1:45" x14ac:dyDescent="0.35">
      <c r="A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c r="AN410" s="36"/>
      <c r="AO410" s="36"/>
      <c r="AP410" s="36"/>
      <c r="AQ410" s="36"/>
      <c r="AR410" s="36"/>
      <c r="AS410" s="36"/>
    </row>
    <row r="411" spans="1:45" x14ac:dyDescent="0.35">
      <c r="A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c r="AN411" s="36"/>
      <c r="AO411" s="36"/>
      <c r="AP411" s="36"/>
      <c r="AQ411" s="36"/>
      <c r="AR411" s="36"/>
      <c r="AS411" s="36"/>
    </row>
    <row r="412" spans="1:45" x14ac:dyDescent="0.35">
      <c r="A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c r="AP412" s="36"/>
      <c r="AQ412" s="36"/>
      <c r="AR412" s="36"/>
      <c r="AS412" s="36"/>
    </row>
    <row r="413" spans="1:45" x14ac:dyDescent="0.35">
      <c r="A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row>
    <row r="414" spans="1:45" x14ac:dyDescent="0.35">
      <c r="A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c r="AN414" s="36"/>
      <c r="AO414" s="36"/>
      <c r="AP414" s="36"/>
      <c r="AQ414" s="36"/>
      <c r="AR414" s="36"/>
      <c r="AS414" s="36"/>
    </row>
    <row r="415" spans="1:45" x14ac:dyDescent="0.35">
      <c r="A415" s="36"/>
    </row>
    <row r="416" spans="1:45" x14ac:dyDescent="0.35">
      <c r="A416" s="36"/>
    </row>
    <row r="417" spans="1:1" x14ac:dyDescent="0.35">
      <c r="A417" s="36"/>
    </row>
    <row r="418" spans="1:1" x14ac:dyDescent="0.35">
      <c r="A418" s="36"/>
    </row>
  </sheetData>
  <mergeCells count="17">
    <mergeCell ref="J226:L231"/>
    <mergeCell ref="M226:O231"/>
    <mergeCell ref="P226:R231"/>
    <mergeCell ref="S226:U231"/>
    <mergeCell ref="V226:X231"/>
    <mergeCell ref="Z50:AE93"/>
    <mergeCell ref="E50:I93"/>
    <mergeCell ref="Z6:AE49"/>
    <mergeCell ref="B2:I4"/>
    <mergeCell ref="J2:X4"/>
    <mergeCell ref="B6:D225"/>
    <mergeCell ref="E6:I49"/>
    <mergeCell ref="E182:I225"/>
    <mergeCell ref="Z138:AE181"/>
    <mergeCell ref="E138:I181"/>
    <mergeCell ref="Z94:AE137"/>
    <mergeCell ref="E94:I1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Q49"/>
  <sheetViews>
    <sheetView tabSelected="1" zoomScale="55" zoomScaleNormal="55" workbookViewId="0">
      <pane ySplit="6" topLeftCell="A7" activePane="bottomLeft" state="frozen"/>
      <selection activeCell="A6" sqref="A6"/>
      <selection pane="bottomLeft" sqref="A1:Q2"/>
    </sheetView>
  </sheetViews>
  <sheetFormatPr baseColWidth="10" defaultColWidth="11.453125" defaultRowHeight="14" x14ac:dyDescent="0.35"/>
  <cols>
    <col min="1" max="1" width="4" style="1" bestFit="1" customWidth="1"/>
    <col min="2" max="2" width="21.6328125" style="1" customWidth="1"/>
    <col min="3" max="3" width="25.54296875" style="1" customWidth="1"/>
    <col min="4" max="4" width="20.54296875" style="1" customWidth="1"/>
    <col min="5" max="5" width="15.54296875" style="1" customWidth="1"/>
    <col min="6" max="6" width="24.453125" style="1" customWidth="1"/>
    <col min="7" max="7" width="21.90625" style="1" customWidth="1"/>
    <col min="8" max="8" width="32.453125" style="1" customWidth="1"/>
    <col min="9" max="9" width="19" style="1" customWidth="1"/>
    <col min="10" max="10" width="17.90625" style="1" customWidth="1"/>
    <col min="11" max="11" width="16.54296875" style="1" customWidth="1"/>
    <col min="12" max="12" width="6.36328125" style="1" customWidth="1"/>
    <col min="13" max="13" width="33" style="1" customWidth="1"/>
    <col min="14" max="14" width="42" style="1" customWidth="1"/>
    <col min="15" max="15" width="15.453125" style="1" customWidth="1"/>
    <col min="16" max="16" width="6.36328125" style="1" customWidth="1"/>
    <col min="17" max="17" width="16" style="1" customWidth="1"/>
    <col min="18" max="72" width="11.453125" style="2" customWidth="1"/>
    <col min="73" max="16384" width="11.453125" style="2"/>
  </cols>
  <sheetData>
    <row r="1" spans="1:17" ht="16.5" customHeight="1" x14ac:dyDescent="0.35">
      <c r="A1" s="287" t="s">
        <v>269</v>
      </c>
      <c r="B1" s="288"/>
      <c r="C1" s="288"/>
      <c r="D1" s="288"/>
      <c r="E1" s="288"/>
      <c r="F1" s="288"/>
      <c r="G1" s="288"/>
      <c r="H1" s="288"/>
      <c r="I1" s="288"/>
      <c r="J1" s="288"/>
      <c r="K1" s="288"/>
      <c r="L1" s="288"/>
      <c r="M1" s="288"/>
      <c r="N1" s="288"/>
      <c r="O1" s="288"/>
      <c r="P1" s="288"/>
      <c r="Q1" s="288"/>
    </row>
    <row r="2" spans="1:17" ht="24" customHeight="1" x14ac:dyDescent="0.35">
      <c r="A2" s="289"/>
      <c r="B2" s="290"/>
      <c r="C2" s="290"/>
      <c r="D2" s="290"/>
      <c r="E2" s="290"/>
      <c r="F2" s="290"/>
      <c r="G2" s="290"/>
      <c r="H2" s="290"/>
      <c r="I2" s="290"/>
      <c r="J2" s="290"/>
      <c r="K2" s="290"/>
      <c r="L2" s="290"/>
      <c r="M2" s="290"/>
      <c r="N2" s="290"/>
      <c r="O2" s="290"/>
      <c r="P2" s="290"/>
      <c r="Q2" s="290"/>
    </row>
    <row r="3" spans="1:17" x14ac:dyDescent="0.35">
      <c r="A3" s="19"/>
      <c r="B3" s="19"/>
      <c r="C3" s="19"/>
      <c r="D3" s="19"/>
      <c r="E3" s="19"/>
      <c r="F3" s="19"/>
      <c r="G3" s="19"/>
      <c r="H3" s="19"/>
      <c r="I3" s="19"/>
      <c r="J3" s="19"/>
      <c r="K3" s="19"/>
      <c r="L3" s="19"/>
      <c r="M3" s="19"/>
      <c r="N3" s="19"/>
      <c r="O3" s="19"/>
      <c r="P3" s="19"/>
      <c r="Q3" s="19"/>
    </row>
    <row r="4" spans="1:17" x14ac:dyDescent="0.35">
      <c r="A4" s="291" t="s">
        <v>117</v>
      </c>
      <c r="B4" s="292"/>
      <c r="C4" s="292"/>
      <c r="D4" s="292"/>
      <c r="E4" s="292"/>
      <c r="F4" s="292"/>
      <c r="G4" s="292"/>
      <c r="H4" s="292"/>
      <c r="I4" s="292"/>
      <c r="J4" s="293"/>
      <c r="K4" s="291" t="s">
        <v>118</v>
      </c>
      <c r="L4" s="292"/>
      <c r="M4" s="292"/>
      <c r="N4" s="292"/>
      <c r="O4" s="292"/>
      <c r="P4" s="292"/>
      <c r="Q4" s="293"/>
    </row>
    <row r="5" spans="1:17" ht="49.25" customHeight="1" x14ac:dyDescent="0.35">
      <c r="A5" s="295" t="s">
        <v>0</v>
      </c>
      <c r="B5" s="298" t="s">
        <v>178</v>
      </c>
      <c r="C5" s="298" t="s">
        <v>179</v>
      </c>
      <c r="D5" s="298" t="s">
        <v>162</v>
      </c>
      <c r="E5" s="300" t="s">
        <v>2</v>
      </c>
      <c r="F5" s="298" t="s">
        <v>3</v>
      </c>
      <c r="G5" s="298" t="s">
        <v>34</v>
      </c>
      <c r="H5" s="299" t="s">
        <v>1</v>
      </c>
      <c r="I5" s="297" t="s">
        <v>37</v>
      </c>
      <c r="J5" s="298" t="s">
        <v>114</v>
      </c>
      <c r="K5" s="301" t="s">
        <v>30</v>
      </c>
      <c r="L5" s="302" t="s">
        <v>5</v>
      </c>
      <c r="M5" s="297" t="s">
        <v>73</v>
      </c>
      <c r="N5" s="297" t="s">
        <v>78</v>
      </c>
      <c r="O5" s="304" t="s">
        <v>35</v>
      </c>
      <c r="P5" s="302" t="s">
        <v>5</v>
      </c>
      <c r="Q5" s="298" t="s">
        <v>36</v>
      </c>
    </row>
    <row r="6" spans="1:17" s="83" customFormat="1" ht="99.65" customHeight="1" x14ac:dyDescent="0.35">
      <c r="A6" s="296"/>
      <c r="B6" s="294"/>
      <c r="C6" s="294"/>
      <c r="D6" s="294"/>
      <c r="E6" s="300"/>
      <c r="F6" s="294"/>
      <c r="G6" s="294"/>
      <c r="H6" s="300"/>
      <c r="I6" s="298"/>
      <c r="J6" s="294"/>
      <c r="K6" s="298"/>
      <c r="L6" s="303"/>
      <c r="M6" s="298"/>
      <c r="N6" s="298"/>
      <c r="O6" s="303"/>
      <c r="P6" s="303"/>
      <c r="Q6" s="294"/>
    </row>
    <row r="7" spans="1:17" s="82" customFormat="1" ht="213" customHeight="1" x14ac:dyDescent="0.35">
      <c r="A7" s="284">
        <v>1</v>
      </c>
      <c r="B7" s="278" t="s">
        <v>220</v>
      </c>
      <c r="C7" s="272" t="s">
        <v>221</v>
      </c>
      <c r="D7" s="272" t="s">
        <v>222</v>
      </c>
      <c r="E7" s="265" t="s">
        <v>111</v>
      </c>
      <c r="F7" s="265" t="s">
        <v>196</v>
      </c>
      <c r="G7" s="265" t="s">
        <v>197</v>
      </c>
      <c r="H7" s="257" t="s">
        <v>223</v>
      </c>
      <c r="I7" s="265" t="s">
        <v>108</v>
      </c>
      <c r="J7" s="267">
        <v>30</v>
      </c>
      <c r="K7" s="269" t="str">
        <f>IF(J7&lt;=0,"",IF(J7&lt;=2,"Muy Baja",IF(J7&lt;=24,"Baja",IF(J7&lt;=500,"Media",IF(J7&lt;=5000,"Alta","Muy Alta")))))</f>
        <v>Media</v>
      </c>
      <c r="L7" s="259">
        <f>IF(K7="","",IF(K7="Muy Baja",0.2,IF(K7="Baja",0.4,IF(K7="Media",0.6,IF(K7="Alta",0.8,IF(K7="Muy Alta",1,))))))</f>
        <v>0.6</v>
      </c>
      <c r="M7" s="274" t="s">
        <v>204</v>
      </c>
      <c r="N7" s="108"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69" t="str">
        <f>IF(OR(N7='Tabla Impacto'!$C$11,N7='Tabla Impacto'!$D$11),"Leve",IF(OR(N7='Tabla Impacto'!$C$12,N7='Tabla Impacto'!$D$12),"Menor",IF(OR(N7='Tabla Impacto'!$C$13,N7='Tabla Impacto'!$D$13),"Moderado",IF(OR(N7='Tabla Impacto'!$C$14,N7='Tabla Impacto'!$D$14),"Mayor",IF(OR(N7='Tabla Impacto'!$C$15,N7='Tabla Impacto'!$D$15),"Catastrófico","")))))</f>
        <v>Moderado</v>
      </c>
      <c r="P7" s="259">
        <f>IF(O7="","",IF(O7="Leve",0.2,IF(O7="Menor",0.4,IF(O7="Moderado",0.6,IF(O7="Mayor",0.8,IF(O7="Catastrófico",1,))))))</f>
        <v>0.6</v>
      </c>
      <c r="Q7" s="262"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row>
    <row r="8" spans="1:17" s="82" customFormat="1" ht="228" customHeight="1" x14ac:dyDescent="0.35">
      <c r="A8" s="244"/>
      <c r="B8" s="279"/>
      <c r="C8" s="277"/>
      <c r="D8" s="273"/>
      <c r="E8" s="266"/>
      <c r="F8" s="266"/>
      <c r="G8" s="266"/>
      <c r="H8" s="258"/>
      <c r="I8" s="266"/>
      <c r="J8" s="268"/>
      <c r="K8" s="270"/>
      <c r="L8" s="260"/>
      <c r="M8" s="275"/>
      <c r="N8" s="109"/>
      <c r="O8" s="270"/>
      <c r="P8" s="260"/>
      <c r="Q8" s="263"/>
    </row>
    <row r="9" spans="1:17" s="82" customFormat="1" ht="167.25" customHeight="1" x14ac:dyDescent="0.35">
      <c r="A9" s="244"/>
      <c r="B9" s="280"/>
      <c r="C9" s="277"/>
      <c r="D9" s="273"/>
      <c r="E9" s="266"/>
      <c r="F9" s="266"/>
      <c r="G9" s="266"/>
      <c r="H9" s="258"/>
      <c r="I9" s="266"/>
      <c r="J9" s="268"/>
      <c r="K9" s="271"/>
      <c r="L9" s="261"/>
      <c r="M9" s="275"/>
      <c r="N9" s="109"/>
      <c r="O9" s="271"/>
      <c r="P9" s="261"/>
      <c r="Q9" s="264"/>
    </row>
    <row r="10" spans="1:17" s="82" customFormat="1" ht="171.9" customHeight="1" x14ac:dyDescent="0.35">
      <c r="A10" s="244">
        <f>1+A7</f>
        <v>2</v>
      </c>
      <c r="B10" s="278" t="s">
        <v>224</v>
      </c>
      <c r="C10" s="272" t="s">
        <v>225</v>
      </c>
      <c r="D10" s="272" t="s">
        <v>226</v>
      </c>
      <c r="E10" s="265" t="s">
        <v>113</v>
      </c>
      <c r="F10" s="276" t="s">
        <v>180</v>
      </c>
      <c r="G10" s="265" t="s">
        <v>263</v>
      </c>
      <c r="H10" s="257" t="s">
        <v>219</v>
      </c>
      <c r="I10" s="265" t="s">
        <v>108</v>
      </c>
      <c r="J10" s="267">
        <v>1460</v>
      </c>
      <c r="K10" s="269" t="str">
        <f>IF(J10&lt;=0,"",IF(J10&lt;=2,"Muy Baja",IF(J10&lt;=24,"Baja",IF(J10&lt;=500,"Media",IF(J10&lt;=5000,"Alta","Muy Alta")))))</f>
        <v>Alta</v>
      </c>
      <c r="L10" s="259">
        <f>IF(K10="","",IF(K10="Muy Baja",0.2,IF(K10="Baja",0.4,IF(K10="Media",0.6,IF(K10="Alta",0.8,IF(K10="Muy Alta",1,))))))</f>
        <v>0.8</v>
      </c>
      <c r="M10" s="274" t="s">
        <v>204</v>
      </c>
      <c r="N10" s="108"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69" t="str">
        <f>IF(OR(N10='Tabla Impacto'!$C$11,N10='Tabla Impacto'!$D$11),"Leve",IF(OR(N10='Tabla Impacto'!$C$12,N10='Tabla Impacto'!$D$12),"Menor",IF(OR(N10='Tabla Impacto'!$C$13,N10='Tabla Impacto'!$D$13),"Moderado",IF(OR(N10='Tabla Impacto'!$C$14,N10='Tabla Impacto'!$D$14),"Mayor",IF(OR(N10='Tabla Impacto'!$C$15,N10='Tabla Impacto'!$D$15),"Catastrófico","")))))</f>
        <v>Moderado</v>
      </c>
      <c r="P10" s="259">
        <f>IF(O10="","",IF(O10="Leve",0.2,IF(O10="Menor",0.4,IF(O10="Moderado",0.6,IF(O10="Mayor",0.8,IF(O10="Catastrófico",1,))))))</f>
        <v>0.6</v>
      </c>
      <c r="Q10" s="262"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Alto</v>
      </c>
    </row>
    <row r="11" spans="1:17" s="82" customFormat="1" ht="151.5" customHeight="1" x14ac:dyDescent="0.35">
      <c r="A11" s="244"/>
      <c r="B11" s="279"/>
      <c r="C11" s="273"/>
      <c r="D11" s="277"/>
      <c r="E11" s="266"/>
      <c r="F11" s="266"/>
      <c r="G11" s="266"/>
      <c r="H11" s="258"/>
      <c r="I11" s="266"/>
      <c r="J11" s="268"/>
      <c r="K11" s="270"/>
      <c r="L11" s="260"/>
      <c r="M11" s="275"/>
      <c r="N11" s="109"/>
      <c r="O11" s="270"/>
      <c r="P11" s="260"/>
      <c r="Q11" s="263"/>
    </row>
    <row r="12" spans="1:17" s="82" customFormat="1" ht="151.5" customHeight="1" x14ac:dyDescent="0.35">
      <c r="A12" s="244"/>
      <c r="B12" s="280"/>
      <c r="C12" s="273"/>
      <c r="D12" s="277"/>
      <c r="E12" s="266"/>
      <c r="F12" s="266"/>
      <c r="G12" s="266"/>
      <c r="H12" s="258"/>
      <c r="I12" s="266"/>
      <c r="J12" s="268"/>
      <c r="K12" s="271"/>
      <c r="L12" s="261"/>
      <c r="M12" s="275"/>
      <c r="N12" s="109"/>
      <c r="O12" s="271"/>
      <c r="P12" s="261"/>
      <c r="Q12" s="264"/>
    </row>
    <row r="13" spans="1:17" s="82" customFormat="1" ht="151.5" customHeight="1" x14ac:dyDescent="0.35">
      <c r="A13" s="244">
        <f>1+A10</f>
        <v>3</v>
      </c>
      <c r="B13" s="278" t="s">
        <v>227</v>
      </c>
      <c r="C13" s="272" t="s">
        <v>228</v>
      </c>
      <c r="D13" s="272" t="s">
        <v>229</v>
      </c>
      <c r="E13" s="265" t="s">
        <v>111</v>
      </c>
      <c r="F13" s="265" t="s">
        <v>230</v>
      </c>
      <c r="G13" s="265" t="s">
        <v>231</v>
      </c>
      <c r="H13" s="257" t="s">
        <v>262</v>
      </c>
      <c r="I13" s="265" t="s">
        <v>108</v>
      </c>
      <c r="J13" s="267">
        <v>24</v>
      </c>
      <c r="K13" s="269" t="str">
        <f>IF(J13&lt;=0,"",IF(J13&lt;=2,"Muy Baja",IF(J13&lt;=24,"Baja",IF(J13&lt;=500,"Media",IF(J13&lt;=5000,"Alta","Muy Alta")))))</f>
        <v>Baja</v>
      </c>
      <c r="L13" s="259">
        <f>IF(K13="","",IF(K13="Muy Baja",0.2,IF(K13="Baja",0.4,IF(K13="Media",0.6,IF(K13="Alta",0.8,IF(K13="Muy Alta",1,))))))</f>
        <v>0.4</v>
      </c>
      <c r="M13" s="274" t="s">
        <v>204</v>
      </c>
      <c r="N13" s="108"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269" t="str">
        <f>IF(OR(N13='Tabla Impacto'!$C$11,N13='Tabla Impacto'!$D$11),"Leve",IF(OR(N13='Tabla Impacto'!$C$12,N13='Tabla Impacto'!$D$12),"Menor",IF(OR(N13='Tabla Impacto'!$C$13,N13='Tabla Impacto'!$D$13),"Moderado",IF(OR(N13='Tabla Impacto'!$C$14,N13='Tabla Impacto'!$D$14),"Mayor",IF(OR(N13='Tabla Impacto'!$C$15,N13='Tabla Impacto'!$D$15),"Catastrófico","")))))</f>
        <v>Moderado</v>
      </c>
      <c r="P13" s="259">
        <f>IF(O13="","",IF(O13="Leve",0.2,IF(O13="Menor",0.4,IF(O13="Moderado",0.6,IF(O13="Mayor",0.8,IF(O13="Catastrófico",1,))))))</f>
        <v>0.6</v>
      </c>
      <c r="Q13" s="262"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Moderado</v>
      </c>
    </row>
    <row r="14" spans="1:17" s="82" customFormat="1" ht="151.5" customHeight="1" x14ac:dyDescent="0.35">
      <c r="A14" s="244"/>
      <c r="B14" s="279"/>
      <c r="C14" s="273"/>
      <c r="D14" s="277"/>
      <c r="E14" s="266"/>
      <c r="F14" s="266"/>
      <c r="G14" s="266"/>
      <c r="H14" s="258"/>
      <c r="I14" s="266"/>
      <c r="J14" s="268"/>
      <c r="K14" s="270"/>
      <c r="L14" s="260"/>
      <c r="M14" s="275"/>
      <c r="N14" s="109"/>
      <c r="O14" s="270"/>
      <c r="P14" s="260"/>
      <c r="Q14" s="263"/>
    </row>
    <row r="15" spans="1:17" s="82" customFormat="1" ht="151.5" customHeight="1" x14ac:dyDescent="0.35">
      <c r="A15" s="244"/>
      <c r="B15" s="280"/>
      <c r="C15" s="273"/>
      <c r="D15" s="277"/>
      <c r="E15" s="266"/>
      <c r="F15" s="266"/>
      <c r="G15" s="266"/>
      <c r="H15" s="258"/>
      <c r="I15" s="266"/>
      <c r="J15" s="268"/>
      <c r="K15" s="271"/>
      <c r="L15" s="261"/>
      <c r="M15" s="275"/>
      <c r="N15" s="109"/>
      <c r="O15" s="271"/>
      <c r="P15" s="261"/>
      <c r="Q15" s="264"/>
    </row>
    <row r="16" spans="1:17" s="82" customFormat="1" ht="176.25" customHeight="1" x14ac:dyDescent="0.35">
      <c r="A16" s="244">
        <f>1+A13</f>
        <v>4</v>
      </c>
      <c r="B16" s="278" t="s">
        <v>232</v>
      </c>
      <c r="C16" s="272" t="s">
        <v>233</v>
      </c>
      <c r="D16" s="272" t="s">
        <v>234</v>
      </c>
      <c r="E16" s="265" t="s">
        <v>113</v>
      </c>
      <c r="F16" s="276" t="s">
        <v>267</v>
      </c>
      <c r="G16" s="276" t="s">
        <v>194</v>
      </c>
      <c r="H16" s="257" t="s">
        <v>268</v>
      </c>
      <c r="I16" s="265" t="s">
        <v>108</v>
      </c>
      <c r="J16" s="267">
        <v>98</v>
      </c>
      <c r="K16" s="269" t="str">
        <f>IF(J16&lt;=0,"",IF(J16&lt;=2,"Muy Baja",IF(J16&lt;=24,"Baja",IF(J16&lt;=500,"Media",IF(J16&lt;=5000,"Alta","Muy Alta")))))</f>
        <v>Media</v>
      </c>
      <c r="L16" s="259">
        <f>IF(K16="","",IF(K16="Muy Baja",0.2,IF(K16="Baja",0.4,IF(K16="Media",0.6,IF(K16="Alta",0.8,IF(K16="Muy Alta",1,))))))</f>
        <v>0.6</v>
      </c>
      <c r="M16" s="274" t="s">
        <v>204</v>
      </c>
      <c r="N16" s="108"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269" t="str">
        <f>IF(OR(N16='Tabla Impacto'!$C$11,N16='Tabla Impacto'!$D$11),"Leve",IF(OR(N16='Tabla Impacto'!$C$12,N16='Tabla Impacto'!$D$12),"Menor",IF(OR(N16='Tabla Impacto'!$C$13,N16='Tabla Impacto'!$D$13),"Moderado",IF(OR(N16='Tabla Impacto'!$C$14,N16='Tabla Impacto'!$D$14),"Mayor",IF(OR(N16='Tabla Impacto'!$C$15,N16='Tabla Impacto'!$D$15),"Catastrófico","")))))</f>
        <v>Moderado</v>
      </c>
      <c r="P16" s="259">
        <f>IF(O16="","",IF(O16="Leve",0.2,IF(O16="Menor",0.4,IF(O16="Moderado",0.6,IF(O16="Mayor",0.8,IF(O16="Catastrófico",1,))))))</f>
        <v>0.6</v>
      </c>
      <c r="Q16" s="262"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row>
    <row r="17" spans="1:17" s="82" customFormat="1" ht="151.5" customHeight="1" x14ac:dyDescent="0.35">
      <c r="A17" s="244"/>
      <c r="B17" s="279"/>
      <c r="C17" s="277"/>
      <c r="D17" s="277"/>
      <c r="E17" s="266"/>
      <c r="F17" s="266"/>
      <c r="G17" s="266"/>
      <c r="H17" s="258"/>
      <c r="I17" s="266"/>
      <c r="J17" s="268"/>
      <c r="K17" s="270"/>
      <c r="L17" s="260"/>
      <c r="M17" s="275"/>
      <c r="N17" s="109"/>
      <c r="O17" s="270"/>
      <c r="P17" s="260"/>
      <c r="Q17" s="263"/>
    </row>
    <row r="18" spans="1:17" s="82" customFormat="1" ht="151.5" customHeight="1" x14ac:dyDescent="0.35">
      <c r="A18" s="244"/>
      <c r="B18" s="279"/>
      <c r="C18" s="277"/>
      <c r="D18" s="277"/>
      <c r="E18" s="266"/>
      <c r="F18" s="266"/>
      <c r="G18" s="266"/>
      <c r="H18" s="258"/>
      <c r="I18" s="266"/>
      <c r="J18" s="268"/>
      <c r="K18" s="270"/>
      <c r="L18" s="260"/>
      <c r="M18" s="275"/>
      <c r="N18" s="109"/>
      <c r="O18" s="270"/>
      <c r="P18" s="260"/>
      <c r="Q18" s="263"/>
    </row>
    <row r="19" spans="1:17" s="82" customFormat="1" ht="151.5" customHeight="1" x14ac:dyDescent="0.35">
      <c r="A19" s="244"/>
      <c r="B19" s="280"/>
      <c r="C19" s="277"/>
      <c r="D19" s="277"/>
      <c r="E19" s="266"/>
      <c r="F19" s="266"/>
      <c r="G19" s="266"/>
      <c r="H19" s="258"/>
      <c r="I19" s="266"/>
      <c r="J19" s="268"/>
      <c r="K19" s="271"/>
      <c r="L19" s="261"/>
      <c r="M19" s="275"/>
      <c r="N19" s="109"/>
      <c r="O19" s="271"/>
      <c r="P19" s="261"/>
      <c r="Q19" s="264"/>
    </row>
    <row r="20" spans="1:17" s="82" customFormat="1" ht="151.5" customHeight="1" x14ac:dyDescent="0.35">
      <c r="A20" s="244">
        <f>1+A16</f>
        <v>5</v>
      </c>
      <c r="B20" s="278" t="s">
        <v>235</v>
      </c>
      <c r="C20" s="272" t="s">
        <v>236</v>
      </c>
      <c r="D20" s="272" t="s">
        <v>237</v>
      </c>
      <c r="E20" s="265" t="s">
        <v>111</v>
      </c>
      <c r="F20" s="276" t="s">
        <v>238</v>
      </c>
      <c r="G20" s="276" t="s">
        <v>260</v>
      </c>
      <c r="H20" s="257" t="s">
        <v>264</v>
      </c>
      <c r="I20" s="265" t="s">
        <v>108</v>
      </c>
      <c r="J20" s="267">
        <v>1</v>
      </c>
      <c r="K20" s="269" t="str">
        <f>IF(J20&lt;=0,"",IF(J20&lt;=2,"Muy Baja",IF(J20&lt;=24,"Baja",IF(J20&lt;=500,"Media",IF(J20&lt;=5000,"Alta","Muy Alta")))))</f>
        <v>Muy Baja</v>
      </c>
      <c r="L20" s="259">
        <f>IF(K20="","",IF(K20="Muy Baja",0.2,IF(K20="Baja",0.4,IF(K20="Media",0.6,IF(K20="Alta",0.8,IF(K20="Muy Alta",1,))))))</f>
        <v>0.2</v>
      </c>
      <c r="M20" s="274" t="s">
        <v>204</v>
      </c>
      <c r="N20" s="108" t="str">
        <f>IF(NOT(ISERROR(MATCH(M20,'Tabla Impacto'!$B$221:$B$223,0))),'Tabla Impacto'!$F$223&amp;"Por favor no seleccionar los criterios de impacto(Afectación Económica o presupuestal y Pérdida Reputacional)",M20)</f>
        <v xml:space="preserve"> El riesgo afecta la imagen de la entidad con algunos usuarios de relevancia frente al logro de los objetivos</v>
      </c>
      <c r="O20" s="269" t="str">
        <f>IF(OR(N20='Tabla Impacto'!$C$11,N20='Tabla Impacto'!$D$11),"Leve",IF(OR(N20='Tabla Impacto'!$C$12,N20='Tabla Impacto'!$D$12),"Menor",IF(OR(N20='Tabla Impacto'!$C$13,N20='Tabla Impacto'!$D$13),"Moderado",IF(OR(N20='Tabla Impacto'!$C$14,N20='Tabla Impacto'!$D$14),"Mayor",IF(OR(N20='Tabla Impacto'!$C$15,N20='Tabla Impacto'!$D$15),"Catastrófico","")))))</f>
        <v>Moderado</v>
      </c>
      <c r="P20" s="259">
        <f>IF(O20="","",IF(O20="Leve",0.2,IF(O20="Menor",0.4,IF(O20="Moderado",0.6,IF(O20="Mayor",0.8,IF(O20="Catastrófico",1,))))))</f>
        <v>0.6</v>
      </c>
      <c r="Q20" s="262" t="str">
        <f>IF(OR(AND(K20="Muy Baja",O20="Leve"),AND(K20="Muy Baja",O20="Menor"),AND(K20="Baja",O20="Leve")),"Bajo",IF(OR(AND(K20="Muy baja",O20="Moderado"),AND(K20="Baja",O20="Menor"),AND(K20="Baja",O20="Moderado"),AND(K20="Media",O20="Leve"),AND(K20="Media",O20="Menor"),AND(K20="Media",O20="Moderado"),AND(K20="Alta",O20="Leve"),AND(K20="Alta",O20="Menor")),"Moderado",IF(OR(AND(K20="Muy Baja",O20="Mayor"),AND(K20="Baja",O20="Mayor"),AND(K20="Media",O20="Mayor"),AND(K20="Alta",O20="Moderado"),AND(K20="Alta",O20="Mayor"),AND(K20="Muy Alta",O20="Leve"),AND(K20="Muy Alta",O20="Menor"),AND(K20="Muy Alta",O20="Moderado"),AND(K20="Muy Alta",O20="Mayor")),"Alto",IF(OR(AND(K20="Muy Baja",O20="Catastrófico"),AND(K20="Baja",O20="Catastrófico"),AND(K20="Media",O20="Catastrófico"),AND(K20="Alta",O20="Catastrófico"),AND(K20="Muy Alta",O20="Catastrófico")),"Extremo",""))))</f>
        <v>Moderado</v>
      </c>
    </row>
    <row r="21" spans="1:17" s="82" customFormat="1" ht="151.5" customHeight="1" x14ac:dyDescent="0.35">
      <c r="A21" s="244"/>
      <c r="B21" s="279"/>
      <c r="C21" s="277"/>
      <c r="D21" s="273"/>
      <c r="E21" s="266"/>
      <c r="F21" s="266"/>
      <c r="G21" s="266"/>
      <c r="H21" s="258"/>
      <c r="I21" s="266"/>
      <c r="J21" s="268"/>
      <c r="K21" s="270"/>
      <c r="L21" s="260"/>
      <c r="M21" s="275"/>
      <c r="N21" s="109"/>
      <c r="O21" s="270"/>
      <c r="P21" s="260"/>
      <c r="Q21" s="263"/>
    </row>
    <row r="22" spans="1:17" s="82" customFormat="1" ht="151.5" customHeight="1" x14ac:dyDescent="0.35">
      <c r="A22" s="244"/>
      <c r="B22" s="280"/>
      <c r="C22" s="277"/>
      <c r="D22" s="273"/>
      <c r="E22" s="266"/>
      <c r="F22" s="266"/>
      <c r="G22" s="266"/>
      <c r="H22" s="258"/>
      <c r="I22" s="266"/>
      <c r="J22" s="268"/>
      <c r="K22" s="271"/>
      <c r="L22" s="261"/>
      <c r="M22" s="275"/>
      <c r="N22" s="109"/>
      <c r="O22" s="271"/>
      <c r="P22" s="261"/>
      <c r="Q22" s="264"/>
    </row>
    <row r="23" spans="1:17" s="82" customFormat="1" ht="151.5" customHeight="1" x14ac:dyDescent="0.35">
      <c r="A23" s="244">
        <f>1+A20</f>
        <v>6</v>
      </c>
      <c r="B23" s="278" t="s">
        <v>181</v>
      </c>
      <c r="C23" s="272" t="s">
        <v>193</v>
      </c>
      <c r="D23" s="272" t="s">
        <v>239</v>
      </c>
      <c r="E23" s="265" t="s">
        <v>113</v>
      </c>
      <c r="F23" s="265" t="s">
        <v>182</v>
      </c>
      <c r="G23" s="265" t="s">
        <v>183</v>
      </c>
      <c r="H23" s="257" t="s">
        <v>215</v>
      </c>
      <c r="I23" s="265" t="s">
        <v>108</v>
      </c>
      <c r="J23" s="267">
        <v>2</v>
      </c>
      <c r="K23" s="269" t="str">
        <f>IF(J23&lt;=0,"",IF(J23&lt;=2,"Muy Baja",IF(J23&lt;=24,"Baja",IF(J23&lt;=500,"Media",IF(J23&lt;=5000,"Alta","Muy Alta")))))</f>
        <v>Muy Baja</v>
      </c>
      <c r="L23" s="259">
        <f>IF(K23="","",IF(K23="Muy Baja",0.2,IF(K23="Baja",0.4,IF(K23="Media",0.6,IF(K23="Alta",0.8,IF(K23="Muy Alta",1,))))))</f>
        <v>0.2</v>
      </c>
      <c r="M23" s="274" t="s">
        <v>203</v>
      </c>
      <c r="N23" s="108" t="str">
        <f>IF(NOT(ISERROR(MATCH(M23,'Tabla Impacto'!$B$221:$B$223,0))),'Tabla Impacto'!$F$223&amp;"Por favor no seleccionar los criterios de impacto(Afectación Económica o presupuestal y Pérdida Reputacional)",M23)</f>
        <v xml:space="preserve"> Entre 50 y 100 SMLMV </v>
      </c>
      <c r="O23" s="269" t="str">
        <f>IF(OR(N23='Tabla Impacto'!$C$11,N23='Tabla Impacto'!$D$11),"Leve",IF(OR(N23='Tabla Impacto'!$C$12,N23='Tabla Impacto'!$D$12),"Menor",IF(OR(N23='Tabla Impacto'!$C$13,N23='Tabla Impacto'!$D$13),"Moderado",IF(OR(N23='Tabla Impacto'!$C$14,N23='Tabla Impacto'!$D$14),"Mayor",IF(OR(N23='Tabla Impacto'!$C$15,N23='Tabla Impacto'!$D$15),"Catastrófico","")))))</f>
        <v>Moderado</v>
      </c>
      <c r="P23" s="259">
        <f>IF(O23="","",IF(O23="Leve",0.2,IF(O23="Menor",0.4,IF(O23="Moderado",0.6,IF(O23="Mayor",0.8,IF(O23="Catastrófico",1,))))))</f>
        <v>0.6</v>
      </c>
      <c r="Q23" s="262" t="str">
        <f>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Moderado</v>
      </c>
    </row>
    <row r="24" spans="1:17" s="82" customFormat="1" ht="151.5" customHeight="1" x14ac:dyDescent="0.35">
      <c r="A24" s="244"/>
      <c r="B24" s="279"/>
      <c r="C24" s="277"/>
      <c r="D24" s="273"/>
      <c r="E24" s="266"/>
      <c r="F24" s="266"/>
      <c r="G24" s="266"/>
      <c r="H24" s="258"/>
      <c r="I24" s="266"/>
      <c r="J24" s="268"/>
      <c r="K24" s="270"/>
      <c r="L24" s="260"/>
      <c r="M24" s="275"/>
      <c r="N24" s="109"/>
      <c r="O24" s="270"/>
      <c r="P24" s="260"/>
      <c r="Q24" s="263"/>
    </row>
    <row r="25" spans="1:17" s="82" customFormat="1" ht="151.5" customHeight="1" x14ac:dyDescent="0.35">
      <c r="A25" s="244"/>
      <c r="B25" s="280"/>
      <c r="C25" s="277"/>
      <c r="D25" s="273"/>
      <c r="E25" s="266"/>
      <c r="F25" s="266"/>
      <c r="G25" s="266"/>
      <c r="H25" s="258"/>
      <c r="I25" s="266"/>
      <c r="J25" s="268"/>
      <c r="K25" s="271"/>
      <c r="L25" s="261"/>
      <c r="M25" s="275"/>
      <c r="N25" s="109"/>
      <c r="O25" s="271"/>
      <c r="P25" s="261"/>
      <c r="Q25" s="264"/>
    </row>
    <row r="26" spans="1:17" s="82" customFormat="1" ht="151.5" customHeight="1" x14ac:dyDescent="0.35">
      <c r="A26" s="244">
        <f>1+A23</f>
        <v>7</v>
      </c>
      <c r="B26" s="278" t="s">
        <v>184</v>
      </c>
      <c r="C26" s="272" t="s">
        <v>240</v>
      </c>
      <c r="D26" s="272" t="s">
        <v>241</v>
      </c>
      <c r="E26" s="265" t="s">
        <v>111</v>
      </c>
      <c r="F26" s="265" t="s">
        <v>261</v>
      </c>
      <c r="G26" s="265" t="s">
        <v>198</v>
      </c>
      <c r="H26" s="257" t="s">
        <v>185</v>
      </c>
      <c r="I26" s="265" t="s">
        <v>108</v>
      </c>
      <c r="J26" s="267">
        <v>355</v>
      </c>
      <c r="K26" s="269" t="str">
        <f>IF(J26&lt;=0,"",IF(J26&lt;=2,"Muy Baja",IF(J26&lt;=24,"Baja",IF(J26&lt;=500,"Media",IF(J26&lt;=5000,"Alta","Muy Alta")))))</f>
        <v>Media</v>
      </c>
      <c r="L26" s="259">
        <f>IF(K26="","",IF(K26="Muy Baja",0.2,IF(K26="Baja",0.4,IF(K26="Media",0.6,IF(K26="Alta",0.8,IF(K26="Muy Alta",1,))))))</f>
        <v>0.6</v>
      </c>
      <c r="M26" s="274" t="s">
        <v>211</v>
      </c>
      <c r="N26" s="108" t="str">
        <f>IF(NOT(ISERROR(MATCH(M26,'Tabla Impacto'!$B$221:$B$223,0))),'Tabla Impacto'!$F$223&amp;"Por favor no seleccionar los criterios de impacto(Afectación Económica o presupuestal y Pérdida Reputacional)",M26)</f>
        <v xml:space="preserve"> El riesgo afecta la imagen de la entidad con efecto publicitario sostenido a nivel de sector administrativo, nivel departamental o municipal</v>
      </c>
      <c r="O26" s="269" t="str">
        <f>IF(OR(N26='Tabla Impacto'!$C$11,N26='Tabla Impacto'!$D$11),"Leve",IF(OR(N26='Tabla Impacto'!$C$12,N26='Tabla Impacto'!$D$12),"Menor",IF(OR(N26='Tabla Impacto'!$C$13,N26='Tabla Impacto'!$D$13),"Moderado",IF(OR(N26='Tabla Impacto'!$C$14,N26='Tabla Impacto'!$D$14),"Mayor",IF(OR(N26='Tabla Impacto'!$C$15,N26='Tabla Impacto'!$D$15),"Catastrófico","")))))</f>
        <v>Mayor</v>
      </c>
      <c r="P26" s="259">
        <f>IF(O26="","",IF(O26="Leve",0.2,IF(O26="Menor",0.4,IF(O26="Moderado",0.6,IF(O26="Mayor",0.8,IF(O26="Catastrófico",1,))))))</f>
        <v>0.8</v>
      </c>
      <c r="Q26" s="262" t="str">
        <f>IF(OR(AND(K26="Muy Baja",O26="Leve"),AND(K26="Muy Baja",O26="Menor"),AND(K26="Baja",O26="Leve")),"Bajo",IF(OR(AND(K26="Muy baja",O26="Moderado"),AND(K26="Baja",O26="Menor"),AND(K26="Baja",O26="Moderado"),AND(K26="Media",O26="Leve"),AND(K26="Media",O26="Menor"),AND(K26="Media",O26="Moderado"),AND(K26="Alta",O26="Leve"),AND(K26="Alta",O26="Menor")),"Moderado",IF(OR(AND(K26="Muy Baja",O26="Mayor"),AND(K26="Baja",O26="Mayor"),AND(K26="Media",O26="Mayor"),AND(K26="Alta",O26="Moderado"),AND(K26="Alta",O26="Mayor"),AND(K26="Muy Alta",O26="Leve"),AND(K26="Muy Alta",O26="Menor"),AND(K26="Muy Alta",O26="Moderado"),AND(K26="Muy Alta",O26="Mayor")),"Alto",IF(OR(AND(K26="Muy Baja",O26="Catastrófico"),AND(K26="Baja",O26="Catastrófico"),AND(K26="Media",O26="Catastrófico"),AND(K26="Alta",O26="Catastrófico"),AND(K26="Muy Alta",O26="Catastrófico")),"Extremo",""))))</f>
        <v>Alto</v>
      </c>
    </row>
    <row r="27" spans="1:17" s="82" customFormat="1" ht="151.5" customHeight="1" x14ac:dyDescent="0.35">
      <c r="A27" s="244"/>
      <c r="B27" s="279"/>
      <c r="C27" s="277"/>
      <c r="D27" s="273"/>
      <c r="E27" s="266"/>
      <c r="F27" s="266"/>
      <c r="G27" s="266"/>
      <c r="H27" s="258"/>
      <c r="I27" s="266"/>
      <c r="J27" s="268"/>
      <c r="K27" s="270"/>
      <c r="L27" s="260"/>
      <c r="M27" s="275"/>
      <c r="N27" s="109"/>
      <c r="O27" s="270"/>
      <c r="P27" s="260"/>
      <c r="Q27" s="263"/>
    </row>
    <row r="28" spans="1:17" s="82" customFormat="1" ht="151.5" customHeight="1" x14ac:dyDescent="0.35">
      <c r="A28" s="244"/>
      <c r="B28" s="280"/>
      <c r="C28" s="277"/>
      <c r="D28" s="273"/>
      <c r="E28" s="266"/>
      <c r="F28" s="266"/>
      <c r="G28" s="266"/>
      <c r="H28" s="258"/>
      <c r="I28" s="266"/>
      <c r="J28" s="268"/>
      <c r="K28" s="271"/>
      <c r="L28" s="261"/>
      <c r="M28" s="283"/>
      <c r="N28" s="109"/>
      <c r="O28" s="271"/>
      <c r="P28" s="261"/>
      <c r="Q28" s="264"/>
    </row>
    <row r="29" spans="1:17" s="82" customFormat="1" ht="151.5" customHeight="1" x14ac:dyDescent="0.35">
      <c r="A29" s="244">
        <f>1+A26</f>
        <v>8</v>
      </c>
      <c r="B29" s="278" t="s">
        <v>186</v>
      </c>
      <c r="C29" s="272" t="s">
        <v>242</v>
      </c>
      <c r="D29" s="272" t="s">
        <v>243</v>
      </c>
      <c r="E29" s="265" t="s">
        <v>113</v>
      </c>
      <c r="F29" s="276" t="s">
        <v>199</v>
      </c>
      <c r="G29" s="276" t="s">
        <v>214</v>
      </c>
      <c r="H29" s="257" t="s">
        <v>258</v>
      </c>
      <c r="I29" s="265" t="s">
        <v>108</v>
      </c>
      <c r="J29" s="267">
        <v>3000</v>
      </c>
      <c r="K29" s="269" t="str">
        <f>IF(J29&lt;=0,"",IF(J29&lt;=2,"Muy Baja",IF(J29&lt;=24,"Baja",IF(J29&lt;=500,"Media",IF(J29&lt;=5000,"Alta","Muy Alta")))))</f>
        <v>Alta</v>
      </c>
      <c r="L29" s="259">
        <f>IF(K29="","",IF(K29="Muy Baja",0.2,IF(K29="Baja",0.4,IF(K29="Media",0.6,IF(K29="Alta",0.8,IF(K29="Muy Alta",1,))))))</f>
        <v>0.8</v>
      </c>
      <c r="M29" s="274" t="s">
        <v>203</v>
      </c>
      <c r="N29" s="108" t="str">
        <f>IF(NOT(ISERROR(MATCH(M29,'Tabla Impacto'!$B$221:$B$223,0))),'Tabla Impacto'!$F$223&amp;"Por favor no seleccionar los criterios de impacto(Afectación Económica o presupuestal y Pérdida Reputacional)",M29)</f>
        <v xml:space="preserve"> Entre 50 y 100 SMLMV </v>
      </c>
      <c r="O29" s="269" t="str">
        <f>IF(OR(N29='Tabla Impacto'!$C$11,N29='Tabla Impacto'!$D$11),"Leve",IF(OR(N29='Tabla Impacto'!$C$12,N29='Tabla Impacto'!$D$12),"Menor",IF(OR(N29='Tabla Impacto'!$C$13,N29='Tabla Impacto'!$D$13),"Moderado",IF(OR(N29='Tabla Impacto'!$C$14,N29='Tabla Impacto'!$D$14),"Mayor",IF(OR(N29='Tabla Impacto'!$C$15,N29='Tabla Impacto'!$D$15),"Catastrófico","")))))</f>
        <v>Moderado</v>
      </c>
      <c r="P29" s="259">
        <f>IF(O29="","",IF(O29="Leve",0.2,IF(O29="Menor",0.4,IF(O29="Moderado",0.6,IF(O29="Mayor",0.8,IF(O29="Catastrófico",1,))))))</f>
        <v>0.6</v>
      </c>
      <c r="Q29" s="262" t="str">
        <f>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Alto</v>
      </c>
    </row>
    <row r="30" spans="1:17" s="82" customFormat="1" ht="151.5" customHeight="1" x14ac:dyDescent="0.35">
      <c r="A30" s="244"/>
      <c r="B30" s="279"/>
      <c r="C30" s="273"/>
      <c r="D30" s="273"/>
      <c r="E30" s="266"/>
      <c r="F30" s="266"/>
      <c r="G30" s="266"/>
      <c r="H30" s="258"/>
      <c r="I30" s="266"/>
      <c r="J30" s="268"/>
      <c r="K30" s="270"/>
      <c r="L30" s="260"/>
      <c r="M30" s="275"/>
      <c r="N30" s="109"/>
      <c r="O30" s="270"/>
      <c r="P30" s="260"/>
      <c r="Q30" s="263"/>
    </row>
    <row r="31" spans="1:17" s="82" customFormat="1" ht="151.5" customHeight="1" x14ac:dyDescent="0.35">
      <c r="A31" s="244"/>
      <c r="B31" s="280"/>
      <c r="C31" s="273"/>
      <c r="D31" s="273"/>
      <c r="E31" s="266"/>
      <c r="F31" s="266"/>
      <c r="G31" s="266"/>
      <c r="H31" s="258"/>
      <c r="I31" s="266"/>
      <c r="J31" s="268"/>
      <c r="K31" s="271"/>
      <c r="L31" s="261"/>
      <c r="M31" s="275"/>
      <c r="N31" s="109"/>
      <c r="O31" s="271"/>
      <c r="P31" s="261"/>
      <c r="Q31" s="264"/>
    </row>
    <row r="32" spans="1:17" s="82" customFormat="1" ht="151.5" customHeight="1" x14ac:dyDescent="0.35">
      <c r="A32" s="244">
        <f>1+A29</f>
        <v>9</v>
      </c>
      <c r="B32" s="241" t="s">
        <v>244</v>
      </c>
      <c r="C32" s="272" t="s">
        <v>245</v>
      </c>
      <c r="D32" s="272" t="s">
        <v>246</v>
      </c>
      <c r="E32" s="265" t="s">
        <v>113</v>
      </c>
      <c r="F32" s="265" t="s">
        <v>247</v>
      </c>
      <c r="G32" s="265" t="s">
        <v>194</v>
      </c>
      <c r="H32" s="257" t="s">
        <v>248</v>
      </c>
      <c r="I32" s="265" t="s">
        <v>108</v>
      </c>
      <c r="J32" s="267">
        <v>20</v>
      </c>
      <c r="K32" s="269" t="str">
        <f>IF(J32&lt;=0,"",IF(J32&lt;=2,"Muy Baja",IF(J32&lt;=24,"Baja",IF(J32&lt;=500,"Media",IF(J32&lt;=5000,"Alta","Muy Alta")))))</f>
        <v>Baja</v>
      </c>
      <c r="L32" s="259">
        <f>IF(K32="","",IF(K32="Muy Baja",0.2,IF(K32="Baja",0.4,IF(K32="Media",0.6,IF(K32="Alta",0.8,IF(K32="Muy Alta",1,))))))</f>
        <v>0.4</v>
      </c>
      <c r="M32" s="274" t="s">
        <v>204</v>
      </c>
      <c r="N32" s="108" t="str">
        <f>IF(NOT(ISERROR(MATCH(M32,'Tabla Impacto'!$B$221:$B$223,0))),'Tabla Impacto'!$F$223&amp;"Por favor no seleccionar los criterios de impacto(Afectación Económica o presupuestal y Pérdida Reputacional)",M32)</f>
        <v xml:space="preserve"> El riesgo afecta la imagen de la entidad con algunos usuarios de relevancia frente al logro de los objetivos</v>
      </c>
      <c r="O32" s="269" t="str">
        <f>IF(OR(N32='Tabla Impacto'!$C$11,N32='Tabla Impacto'!$D$11),"Leve",IF(OR(N32='Tabla Impacto'!$C$12,N32='Tabla Impacto'!$D$12),"Menor",IF(OR(N32='Tabla Impacto'!$C$13,N32='Tabla Impacto'!$D$13),"Moderado",IF(OR(N32='Tabla Impacto'!$C$14,N32='Tabla Impacto'!$D$14),"Mayor",IF(OR(N32='Tabla Impacto'!$C$15,N32='Tabla Impacto'!$D$15),"Catastrófico","")))))</f>
        <v>Moderado</v>
      </c>
      <c r="P32" s="259">
        <f>IF(O32="","",IF(O32="Leve",0.2,IF(O32="Menor",0.4,IF(O32="Moderado",0.6,IF(O32="Mayor",0.8,IF(O32="Catastrófico",1,))))))</f>
        <v>0.6</v>
      </c>
      <c r="Q32" s="262" t="str">
        <f>IF(OR(AND(K32="Muy Baja",O32="Leve"),AND(K32="Muy Baja",O32="Menor"),AND(K32="Baja",O32="Leve")),"Bajo",IF(OR(AND(K32="Muy baja",O32="Moderado"),AND(K32="Baja",O32="Menor"),AND(K32="Baja",O32="Moderado"),AND(K32="Media",O32="Leve"),AND(K32="Media",O32="Menor"),AND(K32="Media",O32="Moderado"),AND(K32="Alta",O32="Leve"),AND(K32="Alta",O32="Menor")),"Moderado",IF(OR(AND(K32="Muy Baja",O32="Mayor"),AND(K32="Baja",O32="Mayor"),AND(K32="Media",O32="Mayor"),AND(K32="Alta",O32="Moderado"),AND(K32="Alta",O32="Mayor"),AND(K32="Muy Alta",O32="Leve"),AND(K32="Muy Alta",O32="Menor"),AND(K32="Muy Alta",O32="Moderado"),AND(K32="Muy Alta",O32="Mayor")),"Alto",IF(OR(AND(K32="Muy Baja",O32="Catastrófico"),AND(K32="Baja",O32="Catastrófico"),AND(K32="Media",O32="Catastrófico"),AND(K32="Alta",O32="Catastrófico"),AND(K32="Muy Alta",O32="Catastrófico")),"Extremo",""))))</f>
        <v>Moderado</v>
      </c>
    </row>
    <row r="33" spans="1:17" s="82" customFormat="1" ht="151.5" customHeight="1" x14ac:dyDescent="0.35">
      <c r="A33" s="244"/>
      <c r="B33" s="242"/>
      <c r="C33" s="277"/>
      <c r="D33" s="277"/>
      <c r="E33" s="266"/>
      <c r="F33" s="266"/>
      <c r="G33" s="266"/>
      <c r="H33" s="258"/>
      <c r="I33" s="266"/>
      <c r="J33" s="268"/>
      <c r="K33" s="270"/>
      <c r="L33" s="260"/>
      <c r="M33" s="275"/>
      <c r="N33" s="109"/>
      <c r="O33" s="270"/>
      <c r="P33" s="260"/>
      <c r="Q33" s="263"/>
    </row>
    <row r="34" spans="1:17" s="82" customFormat="1" ht="151.5" customHeight="1" x14ac:dyDescent="0.35">
      <c r="A34" s="244"/>
      <c r="B34" s="243"/>
      <c r="C34" s="277"/>
      <c r="D34" s="277"/>
      <c r="E34" s="266"/>
      <c r="F34" s="266"/>
      <c r="G34" s="266"/>
      <c r="H34" s="258"/>
      <c r="I34" s="266"/>
      <c r="J34" s="268"/>
      <c r="K34" s="271"/>
      <c r="L34" s="261"/>
      <c r="M34" s="275"/>
      <c r="N34" s="109"/>
      <c r="O34" s="271"/>
      <c r="P34" s="261"/>
      <c r="Q34" s="264"/>
    </row>
    <row r="35" spans="1:17" s="82" customFormat="1" ht="176.4" customHeight="1" x14ac:dyDescent="0.35">
      <c r="A35" s="244">
        <f>1+A32</f>
        <v>10</v>
      </c>
      <c r="B35" s="278" t="s">
        <v>249</v>
      </c>
      <c r="C35" s="272" t="s">
        <v>259</v>
      </c>
      <c r="D35" s="272" t="s">
        <v>250</v>
      </c>
      <c r="E35" s="265" t="s">
        <v>111</v>
      </c>
      <c r="F35" s="265" t="s">
        <v>251</v>
      </c>
      <c r="G35" s="265" t="s">
        <v>252</v>
      </c>
      <c r="H35" s="257" t="s">
        <v>253</v>
      </c>
      <c r="I35" s="265" t="s">
        <v>108</v>
      </c>
      <c r="J35" s="267">
        <v>30</v>
      </c>
      <c r="K35" s="269" t="str">
        <f>IF(J35&lt;=0,"",IF(J35&lt;=2,"Muy Baja",IF(J35&lt;=24,"Baja",IF(J35&lt;=500,"Media",IF(J35&lt;=5000,"Alta","Muy Alta")))))</f>
        <v>Media</v>
      </c>
      <c r="L35" s="259">
        <f>IF(K35="","",IF(K35="Muy Baja",0.2,IF(K35="Baja",0.4,IF(K35="Media",0.6,IF(K35="Alta",0.8,IF(K35="Muy Alta",1,))))))</f>
        <v>0.6</v>
      </c>
      <c r="M35" s="274" t="s">
        <v>211</v>
      </c>
      <c r="N35" s="108" t="str">
        <f>IF(NOT(ISERROR(MATCH(M35,'Tabla Impacto'!$B$221:$B$223,0))),'Tabla Impacto'!$F$223&amp;"Por favor no seleccionar los criterios de impacto(Afectación Económica o presupuestal y Pérdida Reputacional)",M35)</f>
        <v xml:space="preserve"> El riesgo afecta la imagen de la entidad con efecto publicitario sostenido a nivel de sector administrativo, nivel departamental o municipal</v>
      </c>
      <c r="O35" s="269" t="str">
        <f>IF(OR(N35='Tabla Impacto'!$C$11,N35='Tabla Impacto'!$D$11),"Leve",IF(OR(N35='Tabla Impacto'!$C$12,N35='Tabla Impacto'!$D$12),"Menor",IF(OR(N35='Tabla Impacto'!$C$13,N35='Tabla Impacto'!$D$13),"Moderado",IF(OR(N35='Tabla Impacto'!$C$14,N35='Tabla Impacto'!$D$14),"Mayor",IF(OR(N35='Tabla Impacto'!$C$15,N35='Tabla Impacto'!$D$15),"Catastrófico","")))))</f>
        <v>Mayor</v>
      </c>
      <c r="P35" s="259">
        <f>IF(O35="","",IF(O35="Leve",0.2,IF(O35="Menor",0.4,IF(O35="Moderado",0.6,IF(O35="Mayor",0.8,IF(O35="Catastrófico",1,))))))</f>
        <v>0.8</v>
      </c>
      <c r="Q35" s="262" t="str">
        <f>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Alto</v>
      </c>
    </row>
    <row r="36" spans="1:17" s="82" customFormat="1" ht="151.5" customHeight="1" x14ac:dyDescent="0.35">
      <c r="A36" s="244"/>
      <c r="B36" s="279"/>
      <c r="C36" s="273"/>
      <c r="D36" s="273"/>
      <c r="E36" s="266"/>
      <c r="F36" s="266"/>
      <c r="G36" s="266"/>
      <c r="H36" s="258"/>
      <c r="I36" s="266"/>
      <c r="J36" s="268"/>
      <c r="K36" s="270"/>
      <c r="L36" s="260"/>
      <c r="M36" s="275"/>
      <c r="N36" s="108"/>
      <c r="O36" s="270"/>
      <c r="P36" s="260"/>
      <c r="Q36" s="263"/>
    </row>
    <row r="37" spans="1:17" s="82" customFormat="1" ht="151.5" customHeight="1" x14ac:dyDescent="0.35">
      <c r="A37" s="244"/>
      <c r="B37" s="280"/>
      <c r="C37" s="282"/>
      <c r="D37" s="273"/>
      <c r="E37" s="266"/>
      <c r="F37" s="266"/>
      <c r="G37" s="266"/>
      <c r="H37" s="258"/>
      <c r="I37" s="266"/>
      <c r="J37" s="268"/>
      <c r="K37" s="271"/>
      <c r="L37" s="261"/>
      <c r="M37" s="275"/>
      <c r="N37" s="108"/>
      <c r="O37" s="271"/>
      <c r="P37" s="261"/>
      <c r="Q37" s="264"/>
    </row>
    <row r="38" spans="1:17" s="82" customFormat="1" ht="151.5" customHeight="1" x14ac:dyDescent="0.35">
      <c r="A38" s="244">
        <f>1+A35</f>
        <v>11</v>
      </c>
      <c r="B38" s="241" t="s">
        <v>187</v>
      </c>
      <c r="C38" s="254" t="s">
        <v>254</v>
      </c>
      <c r="D38" s="254" t="s">
        <v>188</v>
      </c>
      <c r="E38" s="245" t="s">
        <v>113</v>
      </c>
      <c r="F38" s="276" t="s">
        <v>266</v>
      </c>
      <c r="G38" s="281" t="s">
        <v>195</v>
      </c>
      <c r="H38" s="248" t="s">
        <v>265</v>
      </c>
      <c r="I38" s="245" t="s">
        <v>108</v>
      </c>
      <c r="J38" s="226">
        <v>56</v>
      </c>
      <c r="K38" s="229" t="str">
        <f>IF(J38&lt;=0,"",IF(J38&lt;=2,"Muy Baja",IF(J38&lt;=24,"Baja",IF(J38&lt;=500,"Media",IF(J38&lt;=5000,"Alta","Muy Alta")))))</f>
        <v>Media</v>
      </c>
      <c r="L38" s="232">
        <f>IF(K38="","",IF(K38="Muy Baja",0.2,IF(K38="Baja",0.4,IF(K38="Media",0.6,IF(K38="Alta",0.8,IF(K38="Muy Alta",1,))))))</f>
        <v>0.6</v>
      </c>
      <c r="M38" s="235" t="s">
        <v>204</v>
      </c>
      <c r="N38" s="110" t="str">
        <f>IF(NOT(ISERROR(MATCH(M38,'Tabla Impacto'!$B$221:$B$223,0))),'Tabla Impacto'!$F$223&amp;"Por favor no seleccionar los criterios de impacto(Afectación Económica o presupuestal y Pérdida Reputacional)",M38)</f>
        <v xml:space="preserve"> El riesgo afecta la imagen de la entidad con algunos usuarios de relevancia frente al logro de los objetivos</v>
      </c>
      <c r="O38" s="229" t="str">
        <f>IF(OR(N38='Tabla Impacto'!$C$11,N38='Tabla Impacto'!$D$11),"Leve",IF(OR(N38='Tabla Impacto'!$C$12,N38='Tabla Impacto'!$D$12),"Menor",IF(OR(N38='Tabla Impacto'!$C$13,N38='Tabla Impacto'!$D$13),"Moderado",IF(OR(N38='Tabla Impacto'!$C$14,N38='Tabla Impacto'!$D$14),"Mayor",IF(OR(N38='Tabla Impacto'!$C$15,N38='Tabla Impacto'!$D$15),"Catastrófico","")))))</f>
        <v>Moderado</v>
      </c>
      <c r="P38" s="232">
        <f>IF(O38="","",IF(O38="Leve",0.2,IF(O38="Menor",0.4,IF(O38="Moderado",0.6,IF(O38="Mayor",0.8,IF(O38="Catastrófico",1,))))))</f>
        <v>0.6</v>
      </c>
      <c r="Q38" s="238" t="str">
        <f>IF(OR(AND(K38="Muy Baja",O38="Leve"),AND(K38="Muy Baja",O38="Menor"),AND(K38="Baja",O38="Leve")),"Bajo",IF(OR(AND(K38="Muy baja",O38="Moderado"),AND(K38="Baja",O38="Menor"),AND(K38="Baja",O38="Moderado"),AND(K38="Media",O38="Leve"),AND(K38="Media",O38="Menor"),AND(K38="Media",O38="Moderado"),AND(K38="Alta",O38="Leve"),AND(K38="Alta",O38="Menor")),"Moderado",IF(OR(AND(K38="Muy Baja",O38="Mayor"),AND(K38="Baja",O38="Mayor"),AND(K38="Media",O38="Mayor"),AND(K38="Alta",O38="Moderado"),AND(K38="Alta",O38="Mayor"),AND(K38="Muy Alta",O38="Leve"),AND(K38="Muy Alta",O38="Menor"),AND(K38="Muy Alta",O38="Moderado"),AND(K38="Muy Alta",O38="Mayor")),"Alto",IF(OR(AND(K38="Muy Baja",O38="Catastrófico"),AND(K38="Baja",O38="Catastrófico"),AND(K38="Media",O38="Catastrófico"),AND(K38="Alta",O38="Catastrófico"),AND(K38="Muy Alta",O38="Catastrófico")),"Extremo",""))))</f>
        <v>Moderado</v>
      </c>
    </row>
    <row r="39" spans="1:17" s="82" customFormat="1" ht="151.5" customHeight="1" x14ac:dyDescent="0.35">
      <c r="A39" s="244"/>
      <c r="B39" s="242"/>
      <c r="C39" s="255"/>
      <c r="D39" s="252"/>
      <c r="E39" s="246"/>
      <c r="F39" s="266"/>
      <c r="G39" s="246"/>
      <c r="H39" s="249"/>
      <c r="I39" s="246"/>
      <c r="J39" s="227"/>
      <c r="K39" s="230"/>
      <c r="L39" s="233"/>
      <c r="M39" s="236"/>
      <c r="N39" s="111"/>
      <c r="O39" s="230"/>
      <c r="P39" s="233"/>
      <c r="Q39" s="239"/>
    </row>
    <row r="40" spans="1:17" s="82" customFormat="1" ht="151.5" customHeight="1" x14ac:dyDescent="0.35">
      <c r="A40" s="244"/>
      <c r="B40" s="243"/>
      <c r="C40" s="255"/>
      <c r="D40" s="252"/>
      <c r="E40" s="246"/>
      <c r="F40" s="266"/>
      <c r="G40" s="246"/>
      <c r="H40" s="249"/>
      <c r="I40" s="246"/>
      <c r="J40" s="227"/>
      <c r="K40" s="231"/>
      <c r="L40" s="234"/>
      <c r="M40" s="236"/>
      <c r="N40" s="111"/>
      <c r="O40" s="231"/>
      <c r="P40" s="234"/>
      <c r="Q40" s="240"/>
    </row>
    <row r="41" spans="1:17" s="82" customFormat="1" ht="151.5" customHeight="1" x14ac:dyDescent="0.35">
      <c r="A41" s="244">
        <f>1+A38</f>
        <v>12</v>
      </c>
      <c r="B41" s="241" t="s">
        <v>257</v>
      </c>
      <c r="C41" s="254" t="s">
        <v>255</v>
      </c>
      <c r="D41" s="254" t="s">
        <v>256</v>
      </c>
      <c r="E41" s="245" t="s">
        <v>111</v>
      </c>
      <c r="F41" s="245" t="s">
        <v>218</v>
      </c>
      <c r="G41" s="245" t="s">
        <v>217</v>
      </c>
      <c r="H41" s="248" t="s">
        <v>216</v>
      </c>
      <c r="I41" s="245" t="s">
        <v>108</v>
      </c>
      <c r="J41" s="226">
        <v>10</v>
      </c>
      <c r="K41" s="229" t="str">
        <f>IF(J41&lt;=0,"",IF(J41&lt;=2,"Muy Baja",IF(J41&lt;=24,"Baja",IF(J41&lt;=500,"Media",IF(J41&lt;=5000,"Alta","Muy Alta")))))</f>
        <v>Baja</v>
      </c>
      <c r="L41" s="232">
        <f>IF(K41="","",IF(K41="Muy Baja",0.2,IF(K41="Baja",0.4,IF(K41="Media",0.6,IF(K41="Alta",0.8,IF(K41="Muy Alta",1,))))))</f>
        <v>0.4</v>
      </c>
      <c r="M41" s="235" t="s">
        <v>211</v>
      </c>
      <c r="N41" s="110" t="str">
        <f>IF(NOT(ISERROR(MATCH(M41,'Tabla Impacto'!$B$221:$B$223,0))),'Tabla Impacto'!$F$223&amp;"Por favor no seleccionar los criterios de impacto(Afectación Económica o presupuestal y Pérdida Reputacional)",M41)</f>
        <v xml:space="preserve"> El riesgo afecta la imagen de la entidad con efecto publicitario sostenido a nivel de sector administrativo, nivel departamental o municipal</v>
      </c>
      <c r="O41" s="229" t="str">
        <f>IF(OR(N41='Tabla Impacto'!$C$11,N41='Tabla Impacto'!$D$11),"Leve",IF(OR(N41='Tabla Impacto'!$C$12,N41='Tabla Impacto'!$D$12),"Menor",IF(OR(N41='Tabla Impacto'!$C$13,N41='Tabla Impacto'!$D$13),"Moderado",IF(OR(N41='Tabla Impacto'!$C$14,N41='Tabla Impacto'!$D$14),"Mayor",IF(OR(N41='Tabla Impacto'!$C$15,N41='Tabla Impacto'!$D$15),"Catastrófico","")))))</f>
        <v>Mayor</v>
      </c>
      <c r="P41" s="232">
        <f>IF(O41="","",IF(O41="Leve",0.2,IF(O41="Menor",0.4,IF(O41="Moderado",0.6,IF(O41="Mayor",0.8,IF(O41="Catastrófico",1,))))))</f>
        <v>0.8</v>
      </c>
      <c r="Q41" s="238" t="str">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Alto</v>
      </c>
    </row>
    <row r="42" spans="1:17" s="82" customFormat="1" ht="151.5" customHeight="1" x14ac:dyDescent="0.35">
      <c r="A42" s="244"/>
      <c r="B42" s="242"/>
      <c r="C42" s="255"/>
      <c r="D42" s="255"/>
      <c r="E42" s="246"/>
      <c r="F42" s="246"/>
      <c r="G42" s="246"/>
      <c r="H42" s="249"/>
      <c r="I42" s="246"/>
      <c r="J42" s="227"/>
      <c r="K42" s="230"/>
      <c r="L42" s="233"/>
      <c r="M42" s="236"/>
      <c r="N42" s="111"/>
      <c r="O42" s="230"/>
      <c r="P42" s="233"/>
      <c r="Q42" s="239"/>
    </row>
    <row r="43" spans="1:17" s="82" customFormat="1" ht="151.5" customHeight="1" x14ac:dyDescent="0.35">
      <c r="A43" s="244"/>
      <c r="B43" s="243"/>
      <c r="C43" s="256"/>
      <c r="D43" s="256"/>
      <c r="E43" s="247"/>
      <c r="F43" s="247"/>
      <c r="G43" s="247"/>
      <c r="H43" s="250"/>
      <c r="I43" s="247"/>
      <c r="J43" s="228"/>
      <c r="K43" s="231"/>
      <c r="L43" s="234"/>
      <c r="M43" s="237"/>
      <c r="N43" s="111"/>
      <c r="O43" s="231"/>
      <c r="P43" s="234"/>
      <c r="Q43" s="240"/>
    </row>
    <row r="44" spans="1:17" s="82" customFormat="1" ht="151.5" customHeight="1" x14ac:dyDescent="0.35">
      <c r="A44" s="244">
        <f>1+A41</f>
        <v>13</v>
      </c>
      <c r="B44" s="241"/>
      <c r="C44" s="251"/>
      <c r="D44" s="251"/>
      <c r="E44" s="245"/>
      <c r="F44" s="245"/>
      <c r="G44" s="245"/>
      <c r="H44" s="248"/>
      <c r="I44" s="245"/>
      <c r="J44" s="226"/>
      <c r="K44" s="229" t="str">
        <f>IF(J44&lt;=0,"",IF(J44&lt;=2,"Muy Baja",IF(J44&lt;=24,"Baja",IF(J44&lt;=500,"Media",IF(J44&lt;=5000,"Alta","Muy Alta")))))</f>
        <v/>
      </c>
      <c r="L44" s="232" t="str">
        <f>IF(K44="","",IF(K44="Muy Baja",0.2,IF(K44="Baja",0.4,IF(K44="Media",0.6,IF(K44="Alta",0.8,IF(K44="Muy Alta",1,))))))</f>
        <v/>
      </c>
      <c r="M44" s="235"/>
      <c r="N44" s="110">
        <f>IF(NOT(ISERROR(MATCH(M44,'Tabla Impacto'!$B$221:$B$223,0))),'Tabla Impacto'!$F$223&amp;"Por favor no seleccionar los criterios de impacto(Afectación Económica o presupuestal y Pérdida Reputacional)",M44)</f>
        <v>0</v>
      </c>
      <c r="O44" s="229" t="str">
        <f>IF(OR(N44='Tabla Impacto'!$C$11,N44='Tabla Impacto'!$D$11),"Leve",IF(OR(N44='Tabla Impacto'!$C$12,N44='Tabla Impacto'!$D$12),"Menor",IF(OR(N44='Tabla Impacto'!$C$13,N44='Tabla Impacto'!$D$13),"Moderado",IF(OR(N44='Tabla Impacto'!$C$14,N44='Tabla Impacto'!$D$14),"Mayor",IF(OR(N44='Tabla Impacto'!$C$15,N44='Tabla Impacto'!$D$15),"Catastrófico","")))))</f>
        <v/>
      </c>
      <c r="P44" s="232" t="str">
        <f>IF(O44="","",IF(O44="Leve",0.2,IF(O44="Menor",0.4,IF(O44="Moderado",0.6,IF(O44="Mayor",0.8,IF(O44="Catastrófico",1,))))))</f>
        <v/>
      </c>
      <c r="Q44" s="238" t="str">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
      </c>
    </row>
    <row r="45" spans="1:17" s="82" customFormat="1" ht="151.5" customHeight="1" x14ac:dyDescent="0.35">
      <c r="A45" s="244"/>
      <c r="B45" s="242"/>
      <c r="C45" s="252"/>
      <c r="D45" s="252"/>
      <c r="E45" s="246"/>
      <c r="F45" s="246"/>
      <c r="G45" s="246"/>
      <c r="H45" s="249"/>
      <c r="I45" s="246"/>
      <c r="J45" s="227"/>
      <c r="K45" s="230"/>
      <c r="L45" s="233"/>
      <c r="M45" s="236"/>
      <c r="N45" s="111"/>
      <c r="O45" s="230"/>
      <c r="P45" s="233"/>
      <c r="Q45" s="239"/>
    </row>
    <row r="46" spans="1:17" s="82" customFormat="1" ht="151.5" customHeight="1" x14ac:dyDescent="0.35">
      <c r="A46" s="244"/>
      <c r="B46" s="243"/>
      <c r="C46" s="253"/>
      <c r="D46" s="253"/>
      <c r="E46" s="247"/>
      <c r="F46" s="247"/>
      <c r="G46" s="247"/>
      <c r="H46" s="250"/>
      <c r="I46" s="247"/>
      <c r="J46" s="228"/>
      <c r="K46" s="231"/>
      <c r="L46" s="234"/>
      <c r="M46" s="237"/>
      <c r="N46" s="111"/>
      <c r="O46" s="231"/>
      <c r="P46" s="234"/>
      <c r="Q46" s="240"/>
    </row>
    <row r="47" spans="1:17" ht="49.5" customHeight="1" x14ac:dyDescent="0.35">
      <c r="A47" s="3"/>
      <c r="B47" s="76"/>
      <c r="C47" s="76"/>
      <c r="D47" s="76"/>
      <c r="E47" s="285" t="s">
        <v>213</v>
      </c>
      <c r="F47" s="286"/>
      <c r="G47" s="286"/>
      <c r="H47" s="286"/>
      <c r="I47" s="286"/>
      <c r="J47" s="286"/>
      <c r="K47" s="286"/>
      <c r="L47" s="286"/>
      <c r="M47" s="286"/>
      <c r="N47" s="286"/>
      <c r="O47" s="286"/>
      <c r="P47" s="286"/>
      <c r="Q47" s="286"/>
    </row>
    <row r="49" spans="3:5" x14ac:dyDescent="0.35">
      <c r="C49" s="2"/>
      <c r="D49" s="2"/>
      <c r="E49" s="83" t="s">
        <v>192</v>
      </c>
    </row>
  </sheetData>
  <autoFilter ref="A6:BT47"/>
  <dataConsolidate/>
  <mergeCells count="229">
    <mergeCell ref="Q16:Q19"/>
    <mergeCell ref="P16:P19"/>
    <mergeCell ref="E10:E12"/>
    <mergeCell ref="F10:F12"/>
    <mergeCell ref="G10:G12"/>
    <mergeCell ref="H13:H15"/>
    <mergeCell ref="I13:I15"/>
    <mergeCell ref="I10:I12"/>
    <mergeCell ref="J10:J12"/>
    <mergeCell ref="H10:H12"/>
    <mergeCell ref="J16:J19"/>
    <mergeCell ref="I16:I19"/>
    <mergeCell ref="H16:H19"/>
    <mergeCell ref="M10:M12"/>
    <mergeCell ref="O10:O12"/>
    <mergeCell ref="P10:P12"/>
    <mergeCell ref="P13:P15"/>
    <mergeCell ref="Q13:Q15"/>
    <mergeCell ref="Q10:Q12"/>
    <mergeCell ref="M13:M15"/>
    <mergeCell ref="O13:O15"/>
    <mergeCell ref="B5:B6"/>
    <mergeCell ref="C5:C6"/>
    <mergeCell ref="D5:D6"/>
    <mergeCell ref="J5:J6"/>
    <mergeCell ref="K5:K6"/>
    <mergeCell ref="L5:L6"/>
    <mergeCell ref="O5:O6"/>
    <mergeCell ref="P5:P6"/>
    <mergeCell ref="E5:E6"/>
    <mergeCell ref="Q5:Q6"/>
    <mergeCell ref="M5:M6"/>
    <mergeCell ref="N5:N6"/>
    <mergeCell ref="I7:I9"/>
    <mergeCell ref="J7:J9"/>
    <mergeCell ref="A7:A9"/>
    <mergeCell ref="B7:B9"/>
    <mergeCell ref="C7:C9"/>
    <mergeCell ref="D7:D9"/>
    <mergeCell ref="E47:Q47"/>
    <mergeCell ref="A1:Q2"/>
    <mergeCell ref="A4:J4"/>
    <mergeCell ref="K4:Q4"/>
    <mergeCell ref="A5:A6"/>
    <mergeCell ref="I5:I6"/>
    <mergeCell ref="H5:H6"/>
    <mergeCell ref="G5:G6"/>
    <mergeCell ref="F5:F6"/>
    <mergeCell ref="Q7:Q9"/>
    <mergeCell ref="E7:E9"/>
    <mergeCell ref="K7:K9"/>
    <mergeCell ref="L7:L9"/>
    <mergeCell ref="M7:M9"/>
    <mergeCell ref="O7:O9"/>
    <mergeCell ref="P7:P9"/>
    <mergeCell ref="F7:F9"/>
    <mergeCell ref="G7:G9"/>
    <mergeCell ref="H7:H9"/>
    <mergeCell ref="A10:A12"/>
    <mergeCell ref="B10:B12"/>
    <mergeCell ref="C10:C12"/>
    <mergeCell ref="D10:D12"/>
    <mergeCell ref="J13:J15"/>
    <mergeCell ref="K13:K15"/>
    <mergeCell ref="L13:L15"/>
    <mergeCell ref="K10:K12"/>
    <mergeCell ref="L10:L12"/>
    <mergeCell ref="A13:A15"/>
    <mergeCell ref="B13:B15"/>
    <mergeCell ref="C13:C15"/>
    <mergeCell ref="D13:D15"/>
    <mergeCell ref="E13:E15"/>
    <mergeCell ref="F13:F15"/>
    <mergeCell ref="G13:G15"/>
    <mergeCell ref="O16:O19"/>
    <mergeCell ref="M16:M19"/>
    <mergeCell ref="G16:G19"/>
    <mergeCell ref="F16:F19"/>
    <mergeCell ref="E16:E19"/>
    <mergeCell ref="D16:D19"/>
    <mergeCell ref="C16:C19"/>
    <mergeCell ref="A16:A19"/>
    <mergeCell ref="B16:B19"/>
    <mergeCell ref="L16:L19"/>
    <mergeCell ref="K16:K19"/>
    <mergeCell ref="A20:A22"/>
    <mergeCell ref="B20:B22"/>
    <mergeCell ref="C20:C22"/>
    <mergeCell ref="D20:D22"/>
    <mergeCell ref="E20:E22"/>
    <mergeCell ref="F20:F22"/>
    <mergeCell ref="G20:G22"/>
    <mergeCell ref="H20:H22"/>
    <mergeCell ref="I20:I22"/>
    <mergeCell ref="J20:J22"/>
    <mergeCell ref="K20:K22"/>
    <mergeCell ref="L20:L22"/>
    <mergeCell ref="M20:M22"/>
    <mergeCell ref="O20:O22"/>
    <mergeCell ref="P20:P22"/>
    <mergeCell ref="Q20:Q22"/>
    <mergeCell ref="B23:B25"/>
    <mergeCell ref="A23:A25"/>
    <mergeCell ref="C23:C25"/>
    <mergeCell ref="D23:D25"/>
    <mergeCell ref="E23:E25"/>
    <mergeCell ref="F23:F25"/>
    <mergeCell ref="G23:G25"/>
    <mergeCell ref="H23:H25"/>
    <mergeCell ref="Q26:Q28"/>
    <mergeCell ref="J23:J25"/>
    <mergeCell ref="K23:K25"/>
    <mergeCell ref="L23:L25"/>
    <mergeCell ref="M23:M25"/>
    <mergeCell ref="O23:O25"/>
    <mergeCell ref="P23:P25"/>
    <mergeCell ref="Q23:Q25"/>
    <mergeCell ref="I23:I25"/>
    <mergeCell ref="I26:I28"/>
    <mergeCell ref="J26:J28"/>
    <mergeCell ref="K26:K28"/>
    <mergeCell ref="L26:L28"/>
    <mergeCell ref="O26:O28"/>
    <mergeCell ref="A29:A31"/>
    <mergeCell ref="B29:B31"/>
    <mergeCell ref="C29:C31"/>
    <mergeCell ref="D26:D28"/>
    <mergeCell ref="E26:E28"/>
    <mergeCell ref="F26:F28"/>
    <mergeCell ref="G26:G28"/>
    <mergeCell ref="H26:H28"/>
    <mergeCell ref="P26:P28"/>
    <mergeCell ref="A26:A28"/>
    <mergeCell ref="B26:B28"/>
    <mergeCell ref="C26:C28"/>
    <mergeCell ref="M26:M28"/>
    <mergeCell ref="L32:L34"/>
    <mergeCell ref="M32:M34"/>
    <mergeCell ref="Q29:Q31"/>
    <mergeCell ref="A38:A40"/>
    <mergeCell ref="B38:B40"/>
    <mergeCell ref="C38:C40"/>
    <mergeCell ref="D38:D40"/>
    <mergeCell ref="E38:E40"/>
    <mergeCell ref="F38:F40"/>
    <mergeCell ref="G38:G40"/>
    <mergeCell ref="H38:H40"/>
    <mergeCell ref="A32:A34"/>
    <mergeCell ref="A35:A37"/>
    <mergeCell ref="C35:C37"/>
    <mergeCell ref="B35:B37"/>
    <mergeCell ref="G32:G34"/>
    <mergeCell ref="I29:I31"/>
    <mergeCell ref="J29:J31"/>
    <mergeCell ref="E29:E31"/>
    <mergeCell ref="F29:F31"/>
    <mergeCell ref="G29:G31"/>
    <mergeCell ref="H29:H31"/>
    <mergeCell ref="D29:D31"/>
    <mergeCell ref="P29:P31"/>
    <mergeCell ref="O29:O31"/>
    <mergeCell ref="K29:K31"/>
    <mergeCell ref="L29:L31"/>
    <mergeCell ref="M29:M31"/>
    <mergeCell ref="B32:B34"/>
    <mergeCell ref="C32:C34"/>
    <mergeCell ref="D32:D34"/>
    <mergeCell ref="E32:E34"/>
    <mergeCell ref="F32:F34"/>
    <mergeCell ref="O32:O34"/>
    <mergeCell ref="P32:P34"/>
    <mergeCell ref="L35:L37"/>
    <mergeCell ref="M35:M37"/>
    <mergeCell ref="O35:O37"/>
    <mergeCell ref="P35:P37"/>
    <mergeCell ref="H32:H34"/>
    <mergeCell ref="I32:I34"/>
    <mergeCell ref="J32:J34"/>
    <mergeCell ref="K32:K34"/>
    <mergeCell ref="Q32:Q34"/>
    <mergeCell ref="Q35:Q37"/>
    <mergeCell ref="G35:G37"/>
    <mergeCell ref="H35:H37"/>
    <mergeCell ref="I35:I37"/>
    <mergeCell ref="J35:J37"/>
    <mergeCell ref="K35:K37"/>
    <mergeCell ref="D35:D37"/>
    <mergeCell ref="E35:E37"/>
    <mergeCell ref="F35:F37"/>
    <mergeCell ref="I38:I40"/>
    <mergeCell ref="J38:J40"/>
    <mergeCell ref="K38:K40"/>
    <mergeCell ref="P38:P40"/>
    <mergeCell ref="Q38:Q40"/>
    <mergeCell ref="L38:L40"/>
    <mergeCell ref="M38:M40"/>
    <mergeCell ref="O38:O40"/>
    <mergeCell ref="D41:D43"/>
    <mergeCell ref="C41:C43"/>
    <mergeCell ref="O41:O43"/>
    <mergeCell ref="P41:P43"/>
    <mergeCell ref="Q41:Q43"/>
    <mergeCell ref="K41:K43"/>
    <mergeCell ref="L41:L43"/>
    <mergeCell ref="M41:M43"/>
    <mergeCell ref="J44:J46"/>
    <mergeCell ref="K44:K46"/>
    <mergeCell ref="L44:L46"/>
    <mergeCell ref="M44:M46"/>
    <mergeCell ref="O44:O46"/>
    <mergeCell ref="P44:P46"/>
    <mergeCell ref="Q44:Q46"/>
    <mergeCell ref="B41:B43"/>
    <mergeCell ref="A41:A43"/>
    <mergeCell ref="J41:J43"/>
    <mergeCell ref="I41:I43"/>
    <mergeCell ref="H41:H43"/>
    <mergeCell ref="G41:G43"/>
    <mergeCell ref="F41:F43"/>
    <mergeCell ref="E41:E43"/>
    <mergeCell ref="A44:A46"/>
    <mergeCell ref="B44:B46"/>
    <mergeCell ref="C44:C46"/>
    <mergeCell ref="D44:D46"/>
    <mergeCell ref="E44:E46"/>
    <mergeCell ref="F44:F46"/>
    <mergeCell ref="G44:G46"/>
    <mergeCell ref="H44:H46"/>
    <mergeCell ref="I44:I46"/>
  </mergeCells>
  <conditionalFormatting sqref="K7">
    <cfRule type="cellIs" dxfId="2236" priority="3766" operator="equal">
      <formula>"Muy Alta"</formula>
    </cfRule>
    <cfRule type="cellIs" dxfId="2235" priority="3767" operator="equal">
      <formula>"Alta"</formula>
    </cfRule>
    <cfRule type="cellIs" dxfId="2234" priority="3768" operator="equal">
      <formula>"Media"</formula>
    </cfRule>
    <cfRule type="cellIs" dxfId="2233" priority="3769" operator="equal">
      <formula>"Baja"</formula>
    </cfRule>
    <cfRule type="cellIs" dxfId="2232" priority="3770" operator="equal">
      <formula>"Muy Baja"</formula>
    </cfRule>
  </conditionalFormatting>
  <conditionalFormatting sqref="Q7">
    <cfRule type="cellIs" dxfId="2231" priority="3757" operator="equal">
      <formula>"Extremo"</formula>
    </cfRule>
    <cfRule type="cellIs" dxfId="2230" priority="3758" operator="equal">
      <formula>"Alto"</formula>
    </cfRule>
    <cfRule type="cellIs" dxfId="2229" priority="3759" operator="equal">
      <formula>"Moderado"</formula>
    </cfRule>
    <cfRule type="cellIs" dxfId="2228" priority="3760" operator="equal">
      <formula>"Bajo"</formula>
    </cfRule>
  </conditionalFormatting>
  <conditionalFormatting sqref="N7:N9">
    <cfRule type="containsText" dxfId="2203" priority="3448" operator="containsText" text="❌">
      <formula>NOT(ISERROR(SEARCH("❌",N7)))</formula>
    </cfRule>
  </conditionalFormatting>
  <conditionalFormatting sqref="K10">
    <cfRule type="cellIs" dxfId="1383" priority="2240" operator="equal">
      <formula>"Muy Alta"</formula>
    </cfRule>
    <cfRule type="cellIs" dxfId="1382" priority="2241" operator="equal">
      <formula>"Alta"</formula>
    </cfRule>
    <cfRule type="cellIs" dxfId="1381" priority="2242" operator="equal">
      <formula>"Media"</formula>
    </cfRule>
    <cfRule type="cellIs" dxfId="1380" priority="2243" operator="equal">
      <formula>"Baja"</formula>
    </cfRule>
    <cfRule type="cellIs" dxfId="1379" priority="2244" operator="equal">
      <formula>"Muy Baja"</formula>
    </cfRule>
  </conditionalFormatting>
  <conditionalFormatting sqref="O10">
    <cfRule type="cellIs" dxfId="1378" priority="2235" operator="equal">
      <formula>"Catastrófico"</formula>
    </cfRule>
    <cfRule type="cellIs" dxfId="1377" priority="2236" operator="equal">
      <formula>"Mayor"</formula>
    </cfRule>
    <cfRule type="cellIs" dxfId="1376" priority="2237" operator="equal">
      <formula>"Moderado"</formula>
    </cfRule>
    <cfRule type="cellIs" dxfId="1375" priority="2238" operator="equal">
      <formula>"Menor"</formula>
    </cfRule>
    <cfRule type="cellIs" dxfId="1374" priority="2239" operator="equal">
      <formula>"Leve"</formula>
    </cfRule>
  </conditionalFormatting>
  <conditionalFormatting sqref="Q10">
    <cfRule type="cellIs" dxfId="1373" priority="2231" operator="equal">
      <formula>"Extremo"</formula>
    </cfRule>
    <cfRule type="cellIs" dxfId="1372" priority="2232" operator="equal">
      <formula>"Alto"</formula>
    </cfRule>
    <cfRule type="cellIs" dxfId="1371" priority="2233" operator="equal">
      <formula>"Moderado"</formula>
    </cfRule>
    <cfRule type="cellIs" dxfId="1370" priority="2234" operator="equal">
      <formula>"Bajo"</formula>
    </cfRule>
  </conditionalFormatting>
  <conditionalFormatting sqref="N10:N12">
    <cfRule type="containsText" dxfId="1369" priority="2230" operator="containsText" text="❌">
      <formula>NOT(ISERROR(SEARCH("❌",N10)))</formula>
    </cfRule>
  </conditionalFormatting>
  <conditionalFormatting sqref="K13">
    <cfRule type="cellIs" dxfId="1353" priority="2210" operator="equal">
      <formula>"Muy Alta"</formula>
    </cfRule>
    <cfRule type="cellIs" dxfId="1352" priority="2211" operator="equal">
      <formula>"Alta"</formula>
    </cfRule>
    <cfRule type="cellIs" dxfId="1351" priority="2212" operator="equal">
      <formula>"Media"</formula>
    </cfRule>
    <cfRule type="cellIs" dxfId="1350" priority="2213" operator="equal">
      <formula>"Baja"</formula>
    </cfRule>
    <cfRule type="cellIs" dxfId="1349" priority="2214" operator="equal">
      <formula>"Muy Baja"</formula>
    </cfRule>
  </conditionalFormatting>
  <conditionalFormatting sqref="O13">
    <cfRule type="cellIs" dxfId="1348" priority="2205" operator="equal">
      <formula>"Catastrófico"</formula>
    </cfRule>
    <cfRule type="cellIs" dxfId="1347" priority="2206" operator="equal">
      <formula>"Mayor"</formula>
    </cfRule>
    <cfRule type="cellIs" dxfId="1346" priority="2207" operator="equal">
      <formula>"Moderado"</formula>
    </cfRule>
    <cfRule type="cellIs" dxfId="1345" priority="2208" operator="equal">
      <formula>"Menor"</formula>
    </cfRule>
    <cfRule type="cellIs" dxfId="1344" priority="2209" operator="equal">
      <formula>"Leve"</formula>
    </cfRule>
  </conditionalFormatting>
  <conditionalFormatting sqref="Q13">
    <cfRule type="cellIs" dxfId="1343" priority="2201" operator="equal">
      <formula>"Extremo"</formula>
    </cfRule>
    <cfRule type="cellIs" dxfId="1342" priority="2202" operator="equal">
      <formula>"Alto"</formula>
    </cfRule>
    <cfRule type="cellIs" dxfId="1341" priority="2203" operator="equal">
      <formula>"Moderado"</formula>
    </cfRule>
    <cfRule type="cellIs" dxfId="1340" priority="2204" operator="equal">
      <formula>"Bajo"</formula>
    </cfRule>
  </conditionalFormatting>
  <conditionalFormatting sqref="N13:N15">
    <cfRule type="containsText" dxfId="1339" priority="2200" operator="containsText" text="❌">
      <formula>NOT(ISERROR(SEARCH("❌",N13)))</formula>
    </cfRule>
  </conditionalFormatting>
  <conditionalFormatting sqref="K16">
    <cfRule type="cellIs" dxfId="1323" priority="2165" operator="equal">
      <formula>"Muy Alta"</formula>
    </cfRule>
    <cfRule type="cellIs" dxfId="1322" priority="2166" operator="equal">
      <formula>"Alta"</formula>
    </cfRule>
    <cfRule type="cellIs" dxfId="1321" priority="2167" operator="equal">
      <formula>"Media"</formula>
    </cfRule>
    <cfRule type="cellIs" dxfId="1320" priority="2168" operator="equal">
      <formula>"Baja"</formula>
    </cfRule>
    <cfRule type="cellIs" dxfId="1319" priority="2169" operator="equal">
      <formula>"Muy Baja"</formula>
    </cfRule>
  </conditionalFormatting>
  <conditionalFormatting sqref="O16">
    <cfRule type="cellIs" dxfId="1318" priority="2160" operator="equal">
      <formula>"Catastrófico"</formula>
    </cfRule>
    <cfRule type="cellIs" dxfId="1317" priority="2161" operator="equal">
      <formula>"Mayor"</formula>
    </cfRule>
    <cfRule type="cellIs" dxfId="1316" priority="2162" operator="equal">
      <formula>"Moderado"</formula>
    </cfRule>
    <cfRule type="cellIs" dxfId="1315" priority="2163" operator="equal">
      <formula>"Menor"</formula>
    </cfRule>
    <cfRule type="cellIs" dxfId="1314" priority="2164" operator="equal">
      <formula>"Leve"</formula>
    </cfRule>
  </conditionalFormatting>
  <conditionalFormatting sqref="Q16">
    <cfRule type="cellIs" dxfId="1313" priority="2156" operator="equal">
      <formula>"Extremo"</formula>
    </cfRule>
    <cfRule type="cellIs" dxfId="1312" priority="2157" operator="equal">
      <formula>"Alto"</formula>
    </cfRule>
    <cfRule type="cellIs" dxfId="1311" priority="2158" operator="equal">
      <formula>"Moderado"</formula>
    </cfRule>
    <cfRule type="cellIs" dxfId="1310" priority="2159" operator="equal">
      <formula>"Bajo"</formula>
    </cfRule>
  </conditionalFormatting>
  <conditionalFormatting sqref="N16:N17 N19">
    <cfRule type="containsText" dxfId="1309" priority="2155" operator="containsText" text="❌">
      <formula>NOT(ISERROR(SEARCH("❌",N16)))</formula>
    </cfRule>
  </conditionalFormatting>
  <conditionalFormatting sqref="K20">
    <cfRule type="cellIs" dxfId="1293" priority="2120" operator="equal">
      <formula>"Muy Alta"</formula>
    </cfRule>
    <cfRule type="cellIs" dxfId="1292" priority="2121" operator="equal">
      <formula>"Alta"</formula>
    </cfRule>
    <cfRule type="cellIs" dxfId="1291" priority="2122" operator="equal">
      <formula>"Media"</formula>
    </cfRule>
    <cfRule type="cellIs" dxfId="1290" priority="2123" operator="equal">
      <formula>"Baja"</formula>
    </cfRule>
    <cfRule type="cellIs" dxfId="1289" priority="2124" operator="equal">
      <formula>"Muy Baja"</formula>
    </cfRule>
  </conditionalFormatting>
  <conditionalFormatting sqref="O20">
    <cfRule type="cellIs" dxfId="1288" priority="2115" operator="equal">
      <formula>"Catastrófico"</formula>
    </cfRule>
    <cfRule type="cellIs" dxfId="1287" priority="2116" operator="equal">
      <formula>"Mayor"</formula>
    </cfRule>
    <cfRule type="cellIs" dxfId="1286" priority="2117" operator="equal">
      <formula>"Moderado"</formula>
    </cfRule>
    <cfRule type="cellIs" dxfId="1285" priority="2118" operator="equal">
      <formula>"Menor"</formula>
    </cfRule>
    <cfRule type="cellIs" dxfId="1284" priority="2119" operator="equal">
      <formula>"Leve"</formula>
    </cfRule>
  </conditionalFormatting>
  <conditionalFormatting sqref="Q20">
    <cfRule type="cellIs" dxfId="1283" priority="2111" operator="equal">
      <formula>"Extremo"</formula>
    </cfRule>
    <cfRule type="cellIs" dxfId="1282" priority="2112" operator="equal">
      <formula>"Alto"</formula>
    </cfRule>
    <cfRule type="cellIs" dxfId="1281" priority="2113" operator="equal">
      <formula>"Moderado"</formula>
    </cfRule>
    <cfRule type="cellIs" dxfId="1280" priority="2114" operator="equal">
      <formula>"Bajo"</formula>
    </cfRule>
  </conditionalFormatting>
  <conditionalFormatting sqref="N20:N22">
    <cfRule type="containsText" dxfId="1279" priority="2110" operator="containsText" text="❌">
      <formula>NOT(ISERROR(SEARCH("❌",N20)))</formula>
    </cfRule>
  </conditionalFormatting>
  <conditionalFormatting sqref="K23">
    <cfRule type="cellIs" dxfId="1263" priority="2090" operator="equal">
      <formula>"Muy Alta"</formula>
    </cfRule>
    <cfRule type="cellIs" dxfId="1262" priority="2091" operator="equal">
      <formula>"Alta"</formula>
    </cfRule>
    <cfRule type="cellIs" dxfId="1261" priority="2092" operator="equal">
      <formula>"Media"</formula>
    </cfRule>
    <cfRule type="cellIs" dxfId="1260" priority="2093" operator="equal">
      <formula>"Baja"</formula>
    </cfRule>
    <cfRule type="cellIs" dxfId="1259" priority="2094" operator="equal">
      <formula>"Muy Baja"</formula>
    </cfRule>
  </conditionalFormatting>
  <conditionalFormatting sqref="O23">
    <cfRule type="cellIs" dxfId="1258" priority="2085" operator="equal">
      <formula>"Catastrófico"</formula>
    </cfRule>
    <cfRule type="cellIs" dxfId="1257" priority="2086" operator="equal">
      <formula>"Mayor"</formula>
    </cfRule>
    <cfRule type="cellIs" dxfId="1256" priority="2087" operator="equal">
      <formula>"Moderado"</formula>
    </cfRule>
    <cfRule type="cellIs" dxfId="1255" priority="2088" operator="equal">
      <formula>"Menor"</formula>
    </cfRule>
    <cfRule type="cellIs" dxfId="1254" priority="2089" operator="equal">
      <formula>"Leve"</formula>
    </cfRule>
  </conditionalFormatting>
  <conditionalFormatting sqref="Q23">
    <cfRule type="cellIs" dxfId="1253" priority="2081" operator="equal">
      <formula>"Extremo"</formula>
    </cfRule>
    <cfRule type="cellIs" dxfId="1252" priority="2082" operator="equal">
      <formula>"Alto"</formula>
    </cfRule>
    <cfRule type="cellIs" dxfId="1251" priority="2083" operator="equal">
      <formula>"Moderado"</formula>
    </cfRule>
    <cfRule type="cellIs" dxfId="1250" priority="2084" operator="equal">
      <formula>"Bajo"</formula>
    </cfRule>
  </conditionalFormatting>
  <conditionalFormatting sqref="N23:N25">
    <cfRule type="containsText" dxfId="1249" priority="2080" operator="containsText" text="❌">
      <formula>NOT(ISERROR(SEARCH("❌",N23)))</formula>
    </cfRule>
  </conditionalFormatting>
  <conditionalFormatting sqref="K26">
    <cfRule type="cellIs" dxfId="1218" priority="2045" operator="equal">
      <formula>"Muy Alta"</formula>
    </cfRule>
    <cfRule type="cellIs" dxfId="1217" priority="2046" operator="equal">
      <formula>"Alta"</formula>
    </cfRule>
    <cfRule type="cellIs" dxfId="1216" priority="2047" operator="equal">
      <formula>"Media"</formula>
    </cfRule>
    <cfRule type="cellIs" dxfId="1215" priority="2048" operator="equal">
      <formula>"Baja"</formula>
    </cfRule>
    <cfRule type="cellIs" dxfId="1214" priority="2049" operator="equal">
      <formula>"Muy Baja"</formula>
    </cfRule>
  </conditionalFormatting>
  <conditionalFormatting sqref="O26">
    <cfRule type="cellIs" dxfId="1213" priority="2040" operator="equal">
      <formula>"Catastrófico"</formula>
    </cfRule>
    <cfRule type="cellIs" dxfId="1212" priority="2041" operator="equal">
      <formula>"Mayor"</formula>
    </cfRule>
    <cfRule type="cellIs" dxfId="1211" priority="2042" operator="equal">
      <formula>"Moderado"</formula>
    </cfRule>
    <cfRule type="cellIs" dxfId="1210" priority="2043" operator="equal">
      <formula>"Menor"</formula>
    </cfRule>
    <cfRule type="cellIs" dxfId="1209" priority="2044" operator="equal">
      <formula>"Leve"</formula>
    </cfRule>
  </conditionalFormatting>
  <conditionalFormatting sqref="Q26">
    <cfRule type="cellIs" dxfId="1208" priority="2036" operator="equal">
      <formula>"Extremo"</formula>
    </cfRule>
    <cfRule type="cellIs" dxfId="1207" priority="2037" operator="equal">
      <formula>"Alto"</formula>
    </cfRule>
    <cfRule type="cellIs" dxfId="1206" priority="2038" operator="equal">
      <formula>"Moderado"</formula>
    </cfRule>
    <cfRule type="cellIs" dxfId="1205" priority="2039" operator="equal">
      <formula>"Bajo"</formula>
    </cfRule>
  </conditionalFormatting>
  <conditionalFormatting sqref="N26:N28">
    <cfRule type="containsText" dxfId="1204" priority="2035" operator="containsText" text="❌">
      <formula>NOT(ISERROR(SEARCH("❌",N26)))</formula>
    </cfRule>
  </conditionalFormatting>
  <conditionalFormatting sqref="K32">
    <cfRule type="cellIs" dxfId="1118" priority="1925" operator="equal">
      <formula>"Muy Alta"</formula>
    </cfRule>
    <cfRule type="cellIs" dxfId="1117" priority="1926" operator="equal">
      <formula>"Alta"</formula>
    </cfRule>
    <cfRule type="cellIs" dxfId="1116" priority="1927" operator="equal">
      <formula>"Media"</formula>
    </cfRule>
    <cfRule type="cellIs" dxfId="1115" priority="1928" operator="equal">
      <formula>"Baja"</formula>
    </cfRule>
    <cfRule type="cellIs" dxfId="1114" priority="1929" operator="equal">
      <formula>"Muy Baja"</formula>
    </cfRule>
  </conditionalFormatting>
  <conditionalFormatting sqref="O32">
    <cfRule type="cellIs" dxfId="1113" priority="1920" operator="equal">
      <formula>"Catastrófico"</formula>
    </cfRule>
    <cfRule type="cellIs" dxfId="1112" priority="1921" operator="equal">
      <formula>"Mayor"</formula>
    </cfRule>
    <cfRule type="cellIs" dxfId="1111" priority="1922" operator="equal">
      <formula>"Moderado"</formula>
    </cfRule>
    <cfRule type="cellIs" dxfId="1110" priority="1923" operator="equal">
      <formula>"Menor"</formula>
    </cfRule>
    <cfRule type="cellIs" dxfId="1109" priority="1924" operator="equal">
      <formula>"Leve"</formula>
    </cfRule>
  </conditionalFormatting>
  <conditionalFormatting sqref="Q32">
    <cfRule type="cellIs" dxfId="1108" priority="1916" operator="equal">
      <formula>"Extremo"</formula>
    </cfRule>
    <cfRule type="cellIs" dxfId="1107" priority="1917" operator="equal">
      <formula>"Alto"</formula>
    </cfRule>
    <cfRule type="cellIs" dxfId="1106" priority="1918" operator="equal">
      <formula>"Moderado"</formula>
    </cfRule>
    <cfRule type="cellIs" dxfId="1105" priority="1919" operator="equal">
      <formula>"Bajo"</formula>
    </cfRule>
  </conditionalFormatting>
  <conditionalFormatting sqref="N32:N34">
    <cfRule type="containsText" dxfId="1104" priority="1915" operator="containsText" text="❌">
      <formula>NOT(ISERROR(SEARCH("❌",N32)))</formula>
    </cfRule>
  </conditionalFormatting>
  <conditionalFormatting sqref="K35">
    <cfRule type="cellIs" dxfId="1103" priority="1910" operator="equal">
      <formula>"Muy Alta"</formula>
    </cfRule>
    <cfRule type="cellIs" dxfId="1102" priority="1911" operator="equal">
      <formula>"Alta"</formula>
    </cfRule>
    <cfRule type="cellIs" dxfId="1101" priority="1912" operator="equal">
      <formula>"Media"</formula>
    </cfRule>
    <cfRule type="cellIs" dxfId="1100" priority="1913" operator="equal">
      <formula>"Baja"</formula>
    </cfRule>
    <cfRule type="cellIs" dxfId="1099" priority="1914" operator="equal">
      <formula>"Muy Baja"</formula>
    </cfRule>
  </conditionalFormatting>
  <conditionalFormatting sqref="O35">
    <cfRule type="cellIs" dxfId="1098" priority="1905" operator="equal">
      <formula>"Catastrófico"</formula>
    </cfRule>
    <cfRule type="cellIs" dxfId="1097" priority="1906" operator="equal">
      <formula>"Mayor"</formula>
    </cfRule>
    <cfRule type="cellIs" dxfId="1096" priority="1907" operator="equal">
      <formula>"Moderado"</formula>
    </cfRule>
    <cfRule type="cellIs" dxfId="1095" priority="1908" operator="equal">
      <formula>"Menor"</formula>
    </cfRule>
    <cfRule type="cellIs" dxfId="1094" priority="1909" operator="equal">
      <formula>"Leve"</formula>
    </cfRule>
  </conditionalFormatting>
  <conditionalFormatting sqref="Q35">
    <cfRule type="cellIs" dxfId="1093" priority="1901" operator="equal">
      <formula>"Extremo"</formula>
    </cfRule>
    <cfRule type="cellIs" dxfId="1092" priority="1902" operator="equal">
      <formula>"Alto"</formula>
    </cfRule>
    <cfRule type="cellIs" dxfId="1091" priority="1903" operator="equal">
      <formula>"Moderado"</formula>
    </cfRule>
    <cfRule type="cellIs" dxfId="1090" priority="1904" operator="equal">
      <formula>"Bajo"</formula>
    </cfRule>
  </conditionalFormatting>
  <conditionalFormatting sqref="N35:N37">
    <cfRule type="containsText" dxfId="1089" priority="1900" operator="containsText" text="❌">
      <formula>NOT(ISERROR(SEARCH("❌",N35)))</formula>
    </cfRule>
  </conditionalFormatting>
  <conditionalFormatting sqref="K38">
    <cfRule type="cellIs" dxfId="934" priority="1706" operator="equal">
      <formula>"Muy Alta"</formula>
    </cfRule>
    <cfRule type="cellIs" dxfId="933" priority="1707" operator="equal">
      <formula>"Alta"</formula>
    </cfRule>
    <cfRule type="cellIs" dxfId="932" priority="1708" operator="equal">
      <formula>"Media"</formula>
    </cfRule>
    <cfRule type="cellIs" dxfId="931" priority="1709" operator="equal">
      <formula>"Baja"</formula>
    </cfRule>
    <cfRule type="cellIs" dxfId="930" priority="1710" operator="equal">
      <formula>"Muy Baja"</formula>
    </cfRule>
  </conditionalFormatting>
  <conditionalFormatting sqref="O38">
    <cfRule type="cellIs" dxfId="929" priority="1701" operator="equal">
      <formula>"Catastrófico"</formula>
    </cfRule>
    <cfRule type="cellIs" dxfId="928" priority="1702" operator="equal">
      <formula>"Mayor"</formula>
    </cfRule>
    <cfRule type="cellIs" dxfId="927" priority="1703" operator="equal">
      <formula>"Moderado"</formula>
    </cfRule>
    <cfRule type="cellIs" dxfId="926" priority="1704" operator="equal">
      <formula>"Menor"</formula>
    </cfRule>
    <cfRule type="cellIs" dxfId="925" priority="1705" operator="equal">
      <formula>"Leve"</formula>
    </cfRule>
  </conditionalFormatting>
  <conditionalFormatting sqref="Q38">
    <cfRule type="cellIs" dxfId="924" priority="1697" operator="equal">
      <formula>"Extremo"</formula>
    </cfRule>
    <cfRule type="cellIs" dxfId="923" priority="1698" operator="equal">
      <formula>"Alto"</formula>
    </cfRule>
    <cfRule type="cellIs" dxfId="922" priority="1699" operator="equal">
      <formula>"Moderado"</formula>
    </cfRule>
    <cfRule type="cellIs" dxfId="921" priority="1700" operator="equal">
      <formula>"Bajo"</formula>
    </cfRule>
  </conditionalFormatting>
  <conditionalFormatting sqref="N38:N40">
    <cfRule type="containsText" dxfId="920" priority="1696" operator="containsText" text="❌">
      <formula>NOT(ISERROR(SEARCH("❌",N38)))</formula>
    </cfRule>
  </conditionalFormatting>
  <conditionalFormatting sqref="K41">
    <cfRule type="cellIs" dxfId="763" priority="1118" operator="equal">
      <formula>"Muy Alta"</formula>
    </cfRule>
    <cfRule type="cellIs" dxfId="762" priority="1119" operator="equal">
      <formula>"Alta"</formula>
    </cfRule>
    <cfRule type="cellIs" dxfId="761" priority="1120" operator="equal">
      <formula>"Media"</formula>
    </cfRule>
    <cfRule type="cellIs" dxfId="760" priority="1121" operator="equal">
      <formula>"Baja"</formula>
    </cfRule>
    <cfRule type="cellIs" dxfId="759" priority="1122" operator="equal">
      <formula>"Muy Baja"</formula>
    </cfRule>
  </conditionalFormatting>
  <conditionalFormatting sqref="O41">
    <cfRule type="cellIs" dxfId="758" priority="1113" operator="equal">
      <formula>"Catastrófico"</formula>
    </cfRule>
    <cfRule type="cellIs" dxfId="757" priority="1114" operator="equal">
      <formula>"Mayor"</formula>
    </cfRule>
    <cfRule type="cellIs" dxfId="756" priority="1115" operator="equal">
      <formula>"Moderado"</formula>
    </cfRule>
    <cfRule type="cellIs" dxfId="755" priority="1116" operator="equal">
      <formula>"Menor"</formula>
    </cfRule>
    <cfRule type="cellIs" dxfId="754" priority="1117" operator="equal">
      <formula>"Leve"</formula>
    </cfRule>
  </conditionalFormatting>
  <conditionalFormatting sqref="Q41">
    <cfRule type="cellIs" dxfId="753" priority="1109" operator="equal">
      <formula>"Extremo"</formula>
    </cfRule>
    <cfRule type="cellIs" dxfId="752" priority="1110" operator="equal">
      <formula>"Alto"</formula>
    </cfRule>
    <cfRule type="cellIs" dxfId="751" priority="1111" operator="equal">
      <formula>"Moderado"</formula>
    </cfRule>
    <cfRule type="cellIs" dxfId="750" priority="1112" operator="equal">
      <formula>"Bajo"</formula>
    </cfRule>
  </conditionalFormatting>
  <conditionalFormatting sqref="N41:N43">
    <cfRule type="containsText" dxfId="749" priority="1108" operator="containsText" text="❌">
      <formula>NOT(ISERROR(SEARCH("❌",N41)))</formula>
    </cfRule>
  </conditionalFormatting>
  <conditionalFormatting sqref="N41:N43">
    <cfRule type="containsText" dxfId="734" priority="1093" operator="containsText" text="❌">
      <formula>NOT(ISERROR(SEARCH("❌",N41)))</formula>
    </cfRule>
  </conditionalFormatting>
  <conditionalFormatting sqref="K44">
    <cfRule type="cellIs" dxfId="619" priority="830" operator="equal">
      <formula>"Muy Alta"</formula>
    </cfRule>
    <cfRule type="cellIs" dxfId="618" priority="831" operator="equal">
      <formula>"Alta"</formula>
    </cfRule>
    <cfRule type="cellIs" dxfId="617" priority="832" operator="equal">
      <formula>"Media"</formula>
    </cfRule>
    <cfRule type="cellIs" dxfId="616" priority="833" operator="equal">
      <formula>"Baja"</formula>
    </cfRule>
    <cfRule type="cellIs" dxfId="615" priority="834" operator="equal">
      <formula>"Muy Baja"</formula>
    </cfRule>
  </conditionalFormatting>
  <conditionalFormatting sqref="O44">
    <cfRule type="cellIs" dxfId="614" priority="825" operator="equal">
      <formula>"Catastrófico"</formula>
    </cfRule>
    <cfRule type="cellIs" dxfId="613" priority="826" operator="equal">
      <formula>"Mayor"</formula>
    </cfRule>
    <cfRule type="cellIs" dxfId="612" priority="827" operator="equal">
      <formula>"Moderado"</formula>
    </cfRule>
    <cfRule type="cellIs" dxfId="611" priority="828" operator="equal">
      <formula>"Menor"</formula>
    </cfRule>
    <cfRule type="cellIs" dxfId="610" priority="829" operator="equal">
      <formula>"Leve"</formula>
    </cfRule>
  </conditionalFormatting>
  <conditionalFormatting sqref="Q44">
    <cfRule type="cellIs" dxfId="609" priority="821" operator="equal">
      <formula>"Extremo"</formula>
    </cfRule>
    <cfRule type="cellIs" dxfId="608" priority="822" operator="equal">
      <formula>"Alto"</formula>
    </cfRule>
    <cfRule type="cellIs" dxfId="607" priority="823" operator="equal">
      <formula>"Moderado"</formula>
    </cfRule>
    <cfRule type="cellIs" dxfId="606" priority="824" operator="equal">
      <formula>"Bajo"</formula>
    </cfRule>
  </conditionalFormatting>
  <conditionalFormatting sqref="N44:N46">
    <cfRule type="containsText" dxfId="605" priority="820" operator="containsText" text="❌">
      <formula>NOT(ISERROR(SEARCH("❌",N44)))</formula>
    </cfRule>
  </conditionalFormatting>
  <conditionalFormatting sqref="N44:N46">
    <cfRule type="containsText" dxfId="590" priority="805" operator="containsText" text="❌">
      <formula>NOT(ISERROR(SEARCH("❌",N44)))</formula>
    </cfRule>
  </conditionalFormatting>
  <conditionalFormatting sqref="O7">
    <cfRule type="cellIs" dxfId="561" priority="744" operator="equal">
      <formula>"Catastrófico"</formula>
    </cfRule>
    <cfRule type="cellIs" dxfId="560" priority="745" operator="equal">
      <formula>"Mayor"</formula>
    </cfRule>
    <cfRule type="cellIs" dxfId="559" priority="746" operator="equal">
      <formula>"Moderado"</formula>
    </cfRule>
    <cfRule type="cellIs" dxfId="558" priority="747" operator="equal">
      <formula>"Menor"</formula>
    </cfRule>
    <cfRule type="cellIs" dxfId="557" priority="748" operator="equal">
      <formula>"Leve"</formula>
    </cfRule>
  </conditionalFormatting>
  <conditionalFormatting sqref="N18">
    <cfRule type="containsText" dxfId="285" priority="300" operator="containsText" text="❌">
      <formula>NOT(ISERROR(SEARCH("❌",N18)))</formula>
    </cfRule>
  </conditionalFormatting>
  <conditionalFormatting sqref="K29">
    <cfRule type="cellIs" dxfId="155" priority="166" operator="equal">
      <formula>"Muy Alta"</formula>
    </cfRule>
    <cfRule type="cellIs" dxfId="154" priority="167" operator="equal">
      <formula>"Alta"</formula>
    </cfRule>
    <cfRule type="cellIs" dxfId="153" priority="168" operator="equal">
      <formula>"Media"</formula>
    </cfRule>
    <cfRule type="cellIs" dxfId="152" priority="169" operator="equal">
      <formula>"Baja"</formula>
    </cfRule>
    <cfRule type="cellIs" dxfId="151" priority="170" operator="equal">
      <formula>"Muy Baja"</formula>
    </cfRule>
  </conditionalFormatting>
  <conditionalFormatting sqref="O29">
    <cfRule type="cellIs" dxfId="150" priority="161" operator="equal">
      <formula>"Catastrófico"</formula>
    </cfRule>
    <cfRule type="cellIs" dxfId="149" priority="162" operator="equal">
      <formula>"Mayor"</formula>
    </cfRule>
    <cfRule type="cellIs" dxfId="148" priority="163" operator="equal">
      <formula>"Moderado"</formula>
    </cfRule>
    <cfRule type="cellIs" dxfId="147" priority="164" operator="equal">
      <formula>"Menor"</formula>
    </cfRule>
    <cfRule type="cellIs" dxfId="146" priority="165" operator="equal">
      <formula>"Leve"</formula>
    </cfRule>
  </conditionalFormatting>
  <conditionalFormatting sqref="Q29">
    <cfRule type="cellIs" dxfId="145" priority="157" operator="equal">
      <formula>"Extremo"</formula>
    </cfRule>
    <cfRule type="cellIs" dxfId="144" priority="158" operator="equal">
      <formula>"Alto"</formula>
    </cfRule>
    <cfRule type="cellIs" dxfId="143" priority="159" operator="equal">
      <formula>"Moderado"</formula>
    </cfRule>
    <cfRule type="cellIs" dxfId="142" priority="160" operator="equal">
      <formula>"Bajo"</formula>
    </cfRule>
  </conditionalFormatting>
  <conditionalFormatting sqref="N29:N31">
    <cfRule type="containsText" dxfId="141" priority="156" operator="containsText" text="❌">
      <formula>NOT(ISERROR(SEARCH("❌",N29)))</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'Opciones Tratamiento'!$B$13:$B$19</xm:f>
          </x14:formula1>
          <xm:sqref>I7 I10 I13 I16 I20 I23 I26 I29 I32 I35 I41 I38 I44</xm:sqref>
        </x14:dataValidation>
        <x14:dataValidation type="list" allowBlank="1" showInputMessage="1" showErrorMessage="1">
          <x14:formula1>
            <xm:f>'Opciones Tratamiento'!$E$2:$E$4</xm:f>
          </x14:formula1>
          <xm:sqref>E7 E10 E13 E16 E20 E23 E26 E32 E35 E41 E38 E44 E29</xm:sqref>
        </x14:dataValidation>
        <x14:dataValidation type="list" allowBlank="1" showInputMessage="1" showErrorMessage="1">
          <x14:formula1>
            <xm:f>'Tabla Impacto'!$F$210:$F$221</xm:f>
          </x14:formula1>
          <xm:sqref>M7 M10 M13 M16 M20 M23 M44 M26 M32 M35 M41 M38 M29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194"/>
  <sheetViews>
    <sheetView topLeftCell="B35" zoomScale="40" zoomScaleNormal="40" workbookViewId="0">
      <selection activeCell="A5" sqref="A5:A6"/>
    </sheetView>
  </sheetViews>
  <sheetFormatPr baseColWidth="10" defaultRowHeight="14.5" x14ac:dyDescent="0.35"/>
  <cols>
    <col min="2" max="9" width="5.6328125" customWidth="1"/>
    <col min="10" max="59" width="8.6328125" customWidth="1"/>
    <col min="61" max="65" width="5.6328125" customWidth="1"/>
    <col min="66" max="66" width="20.6328125" customWidth="1"/>
  </cols>
  <sheetData>
    <row r="1" spans="1:119" x14ac:dyDescent="0.3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row>
    <row r="2" spans="1:119" ht="18" customHeight="1" x14ac:dyDescent="0.35">
      <c r="A2" s="36"/>
      <c r="B2" s="404" t="s">
        <v>125</v>
      </c>
      <c r="C2" s="404"/>
      <c r="D2" s="404"/>
      <c r="E2" s="404"/>
      <c r="F2" s="404"/>
      <c r="G2" s="404"/>
      <c r="H2" s="404"/>
      <c r="I2" s="404"/>
      <c r="J2" s="189" t="s">
        <v>2</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row>
    <row r="3" spans="1:119" ht="18.75" customHeight="1" x14ac:dyDescent="0.35">
      <c r="A3" s="36"/>
      <c r="B3" s="404"/>
      <c r="C3" s="404"/>
      <c r="D3" s="404"/>
      <c r="E3" s="404"/>
      <c r="F3" s="404"/>
      <c r="G3" s="404"/>
      <c r="H3" s="404"/>
      <c r="I3" s="404"/>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row>
    <row r="4" spans="1:119" ht="15" customHeight="1" x14ac:dyDescent="0.35">
      <c r="A4" s="36"/>
      <c r="B4" s="404"/>
      <c r="C4" s="404"/>
      <c r="D4" s="404"/>
      <c r="E4" s="404"/>
      <c r="F4" s="404"/>
      <c r="G4" s="404"/>
      <c r="H4" s="404"/>
      <c r="I4" s="404"/>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row>
    <row r="5" spans="1:119" ht="15" thickBot="1" x14ac:dyDescent="0.4">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row>
    <row r="6" spans="1:119" ht="15" customHeight="1" x14ac:dyDescent="0.35">
      <c r="A6" s="36"/>
      <c r="B6" s="190" t="s">
        <v>4</v>
      </c>
      <c r="C6" s="191"/>
      <c r="D6" s="192"/>
      <c r="E6" s="385" t="s">
        <v>100</v>
      </c>
      <c r="F6" s="386"/>
      <c r="G6" s="386"/>
      <c r="H6" s="386"/>
      <c r="I6" s="386"/>
      <c r="J6" s="396" t="str">
        <f>IF(AND('Mapa final'!$K$7="Muy Alta",'Mapa final'!$O$7="Leve"),CONCATENATE("R",'Mapa final'!$A$7),"")</f>
        <v/>
      </c>
      <c r="K6" s="346"/>
      <c r="L6" s="346" t="e">
        <f>IF(AND('Mapa final'!#REF!="Muy Alta",'Mapa final'!#REF!="Leve"),CONCATENATE("R",'Mapa final'!#REF!),"")</f>
        <v>#REF!</v>
      </c>
      <c r="M6" s="346"/>
      <c r="N6" s="346" t="e">
        <f>IF(AND('Mapa final'!#REF!="Muy Alta",'Mapa final'!#REF!="Leve"),CONCATENATE("R",'Mapa final'!#REF!),"")</f>
        <v>#REF!</v>
      </c>
      <c r="O6" s="346"/>
      <c r="P6" s="346" t="e">
        <f>IF(AND('Mapa final'!#REF!="Muy Alta",'Mapa final'!#REF!="Leve"),CONCATENATE("R",'Mapa final'!#REF!),"")</f>
        <v>#REF!</v>
      </c>
      <c r="Q6" s="346"/>
      <c r="R6" s="346" t="e">
        <f>IF(AND('Mapa final'!#REF!="Muy Alta",'Mapa final'!#REF!="Leve"),CONCATENATE("R",'Mapa final'!#REF!),"")</f>
        <v>#REF!</v>
      </c>
      <c r="S6" s="397"/>
      <c r="T6" s="396" t="str">
        <f>IF(AND('Mapa final'!$K$7="Muy Alta",'Mapa final'!$O$7="Menor"),CONCATENATE("R",'Mapa final'!$A$7),"")</f>
        <v/>
      </c>
      <c r="U6" s="346"/>
      <c r="V6" s="346" t="e">
        <f>IF(AND('Mapa final'!#REF!="Muy Alta",'Mapa final'!#REF!="Menor"),CONCATENATE("R",'Mapa final'!#REF!),"")</f>
        <v>#REF!</v>
      </c>
      <c r="W6" s="346"/>
      <c r="X6" s="346" t="e">
        <f>IF(AND('Mapa final'!#REF!="Muy Alta",'Mapa final'!#REF!="Menor"),CONCATENATE("R",'Mapa final'!#REF!),"")</f>
        <v>#REF!</v>
      </c>
      <c r="Y6" s="346"/>
      <c r="Z6" s="346" t="e">
        <f>IF(AND('Mapa final'!#REF!="Muy Alta",'Mapa final'!#REF!="Menor"),CONCATENATE("R",'Mapa final'!#REF!),"")</f>
        <v>#REF!</v>
      </c>
      <c r="AA6" s="346"/>
      <c r="AB6" s="346" t="e">
        <f>IF(AND('Mapa final'!#REF!="Muy Alta",'Mapa final'!#REF!="Menor"),CONCATENATE("R",'Mapa final'!#REF!),"")</f>
        <v>#REF!</v>
      </c>
      <c r="AC6" s="397"/>
      <c r="AD6" s="396" t="str">
        <f>IF(AND('Mapa final'!$K$7="Muy Alta",'Mapa final'!$O$7="Moderado"),CONCATENATE("R",'Mapa final'!$A$7),"")</f>
        <v/>
      </c>
      <c r="AE6" s="346"/>
      <c r="AF6" s="346" t="e">
        <f>IF(AND('Mapa final'!#REF!="Muy Alta",'Mapa final'!#REF!="Moderado"),CONCATENATE("R",'Mapa final'!#REF!),"")</f>
        <v>#REF!</v>
      </c>
      <c r="AG6" s="346"/>
      <c r="AH6" s="346" t="e">
        <f>IF(AND('Mapa final'!#REF!="Muy Alta",'Mapa final'!#REF!="Moderado"),CONCATENATE("R",'Mapa final'!#REF!),"")</f>
        <v>#REF!</v>
      </c>
      <c r="AI6" s="346"/>
      <c r="AJ6" s="346" t="e">
        <f>IF(AND('Mapa final'!#REF!="Muy Alta",'Mapa final'!#REF!="Moderado"),CONCATENATE("R",'Mapa final'!#REF!),"")</f>
        <v>#REF!</v>
      </c>
      <c r="AK6" s="346"/>
      <c r="AL6" s="346" t="e">
        <f>IF(AND('Mapa final'!#REF!="Muy Alta",'Mapa final'!#REF!="Moderado"),CONCATENATE("R",'Mapa final'!#REF!),"")</f>
        <v>#REF!</v>
      </c>
      <c r="AM6" s="397"/>
      <c r="AN6" s="396" t="str">
        <f>IF(AND('Mapa final'!$K$7="Muy Alta",'Mapa final'!$O$7="Mayor"),CONCATENATE("R",'Mapa final'!$A$7),"")</f>
        <v/>
      </c>
      <c r="AO6" s="346"/>
      <c r="AP6" s="346" t="e">
        <f>IF(AND('Mapa final'!#REF!="Muy Alta",'Mapa final'!#REF!="Mayor"),CONCATENATE("R",'Mapa final'!#REF!),"")</f>
        <v>#REF!</v>
      </c>
      <c r="AQ6" s="346"/>
      <c r="AR6" s="346" t="e">
        <f>IF(AND('Mapa final'!#REF!="Muy Alta",'Mapa final'!#REF!="Mayor"),CONCATENATE("R",'Mapa final'!#REF!),"")</f>
        <v>#REF!</v>
      </c>
      <c r="AS6" s="346"/>
      <c r="AT6" s="346" t="e">
        <f>IF(AND('Mapa final'!#REF!="Muy Alta",'Mapa final'!#REF!="Mayor"),CONCATENATE("R",'Mapa final'!#REF!),"")</f>
        <v>#REF!</v>
      </c>
      <c r="AU6" s="346"/>
      <c r="AV6" s="346" t="e">
        <f>IF(AND('Mapa final'!#REF!="Muy Alta",'Mapa final'!#REF!="Mayor"),CONCATENATE("R",'Mapa final'!#REF!),"")</f>
        <v>#REF!</v>
      </c>
      <c r="AW6" s="397"/>
      <c r="AX6" s="343" t="str">
        <f>IF(AND('Mapa final'!$K$7="Muy Alta",'Mapa final'!$O$7="Catastrófico"),CONCATENATE("R",'Mapa final'!$A$7),"")</f>
        <v/>
      </c>
      <c r="AY6" s="331"/>
      <c r="AZ6" s="331" t="e">
        <f>IF(AND('Mapa final'!#REF!="Muy Alta",'Mapa final'!#REF!="Catastrófico"),CONCATENATE("R",'Mapa final'!#REF!),"")</f>
        <v>#REF!</v>
      </c>
      <c r="BA6" s="331"/>
      <c r="BB6" s="331" t="e">
        <f>IF(AND('Mapa final'!#REF!="Muy Alta",'Mapa final'!#REF!="Catastrófico"),CONCATENATE("R",'Mapa final'!#REF!),"")</f>
        <v>#REF!</v>
      </c>
      <c r="BC6" s="331"/>
      <c r="BD6" s="331" t="e">
        <f>IF(AND('Mapa final'!#REF!="Muy Alta",'Mapa final'!#REF!="Catastrófico"),CONCATENATE("R",'Mapa final'!#REF!),"")</f>
        <v>#REF!</v>
      </c>
      <c r="BE6" s="331"/>
      <c r="BF6" s="331" t="e">
        <f>IF(AND('Mapa final'!#REF!="Muy Alta",'Mapa final'!#REF!="Catastrófico"),CONCATENATE("R",'Mapa final'!#REF!),"")</f>
        <v>#REF!</v>
      </c>
      <c r="BG6" s="344"/>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row>
    <row r="7" spans="1:119" ht="15" customHeight="1" x14ac:dyDescent="0.35">
      <c r="A7" s="36"/>
      <c r="B7" s="193"/>
      <c r="C7" s="194"/>
      <c r="D7" s="195"/>
      <c r="E7" s="387"/>
      <c r="F7" s="388"/>
      <c r="G7" s="388"/>
      <c r="H7" s="388"/>
      <c r="I7" s="388"/>
      <c r="J7" s="329"/>
      <c r="K7" s="327"/>
      <c r="L7" s="327"/>
      <c r="M7" s="327"/>
      <c r="N7" s="327"/>
      <c r="O7" s="327"/>
      <c r="P7" s="327"/>
      <c r="Q7" s="327"/>
      <c r="R7" s="327"/>
      <c r="S7" s="328"/>
      <c r="T7" s="329"/>
      <c r="U7" s="327"/>
      <c r="V7" s="327"/>
      <c r="W7" s="327"/>
      <c r="X7" s="327"/>
      <c r="Y7" s="327"/>
      <c r="Z7" s="327"/>
      <c r="AA7" s="327"/>
      <c r="AB7" s="327"/>
      <c r="AC7" s="328"/>
      <c r="AD7" s="329"/>
      <c r="AE7" s="327"/>
      <c r="AF7" s="327"/>
      <c r="AG7" s="327"/>
      <c r="AH7" s="327"/>
      <c r="AI7" s="327"/>
      <c r="AJ7" s="327"/>
      <c r="AK7" s="327"/>
      <c r="AL7" s="327"/>
      <c r="AM7" s="328"/>
      <c r="AN7" s="329"/>
      <c r="AO7" s="327"/>
      <c r="AP7" s="327"/>
      <c r="AQ7" s="327"/>
      <c r="AR7" s="327"/>
      <c r="AS7" s="327"/>
      <c r="AT7" s="327"/>
      <c r="AU7" s="327"/>
      <c r="AV7" s="327"/>
      <c r="AW7" s="328"/>
      <c r="AX7" s="310"/>
      <c r="AY7" s="308"/>
      <c r="AZ7" s="308"/>
      <c r="BA7" s="308"/>
      <c r="BB7" s="308"/>
      <c r="BC7" s="308"/>
      <c r="BD7" s="308"/>
      <c r="BE7" s="308"/>
      <c r="BF7" s="308"/>
      <c r="BG7" s="309"/>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row>
    <row r="8" spans="1:119" ht="15" customHeight="1" x14ac:dyDescent="0.35">
      <c r="A8" s="36"/>
      <c r="B8" s="193"/>
      <c r="C8" s="194"/>
      <c r="D8" s="195"/>
      <c r="E8" s="387"/>
      <c r="F8" s="388"/>
      <c r="G8" s="388"/>
      <c r="H8" s="388"/>
      <c r="I8" s="388"/>
      <c r="J8" s="329" t="str">
        <f>IF(AND('Mapa final'!$K$10="Muy Alta",'Mapa final'!$O$10="Leve"),CONCATENATE("R",'Mapa final'!$A$10),"")</f>
        <v/>
      </c>
      <c r="K8" s="327"/>
      <c r="L8" s="327" t="e">
        <f>IF(AND('Mapa final'!#REF!="Muy Alta",'Mapa final'!#REF!="Leve"),CONCATENATE("R",'Mapa final'!#REF!),"")</f>
        <v>#REF!</v>
      </c>
      <c r="M8" s="327"/>
      <c r="N8" s="327" t="e">
        <f>IF(AND('Mapa final'!#REF!="Muy Alta",'Mapa final'!#REF!="Leve"),CONCATENATE("R",'Mapa final'!#REF!),"")</f>
        <v>#REF!</v>
      </c>
      <c r="O8" s="327"/>
      <c r="P8" s="327" t="str">
        <f>IF(AND('Mapa final'!$K$13="Muy Alta",'Mapa final'!$O$13="Leve"),CONCATENATE("R",'Mapa final'!$A$13),"")</f>
        <v/>
      </c>
      <c r="Q8" s="327"/>
      <c r="R8" s="327" t="e">
        <f>IF(AND('Mapa final'!#REF!="Muy Alta",'Mapa final'!#REF!="Leve"),CONCATENATE("R",'Mapa final'!#REF!),"")</f>
        <v>#REF!</v>
      </c>
      <c r="S8" s="328"/>
      <c r="T8" s="329" t="str">
        <f>IF(AND('Mapa final'!$K$10="Muy Alta",'Mapa final'!$O$10="Menor"),CONCATENATE("R",'Mapa final'!$A$10),"")</f>
        <v/>
      </c>
      <c r="U8" s="327"/>
      <c r="V8" s="327" t="e">
        <f>IF(AND('Mapa final'!#REF!="Muy Alta",'Mapa final'!#REF!="Menor"),CONCATENATE("R",'Mapa final'!#REF!),"")</f>
        <v>#REF!</v>
      </c>
      <c r="W8" s="327"/>
      <c r="X8" s="327" t="e">
        <f>IF(AND('Mapa final'!#REF!="Muy Alta",'Mapa final'!#REF!="Menor"),CONCATENATE("R",'Mapa final'!#REF!),"")</f>
        <v>#REF!</v>
      </c>
      <c r="Y8" s="327"/>
      <c r="Z8" s="327" t="str">
        <f>IF(AND('Mapa final'!$K$13="Muy Alta",'Mapa final'!$O$13="Menor"),CONCATENATE("R",'Mapa final'!$A$13),"")</f>
        <v/>
      </c>
      <c r="AA8" s="327"/>
      <c r="AB8" s="327" t="e">
        <f>IF(AND('Mapa final'!#REF!="Muy Alta",'Mapa final'!#REF!="Menor"),CONCATENATE("R",'Mapa final'!#REF!),"")</f>
        <v>#REF!</v>
      </c>
      <c r="AC8" s="328"/>
      <c r="AD8" s="329" t="str">
        <f>IF(AND('Mapa final'!$K$10="Muy Alta",'Mapa final'!$O$10="Moderado"),CONCATENATE("R",'Mapa final'!$A$10),"")</f>
        <v/>
      </c>
      <c r="AE8" s="327"/>
      <c r="AF8" s="327" t="e">
        <f>IF(AND('Mapa final'!#REF!="Muy Alta",'Mapa final'!#REF!="Moderado"),CONCATENATE("R",'Mapa final'!#REF!),"")</f>
        <v>#REF!</v>
      </c>
      <c r="AG8" s="327"/>
      <c r="AH8" s="327" t="e">
        <f>IF(AND('Mapa final'!#REF!="Muy Alta",'Mapa final'!#REF!="Moderado"),CONCATENATE("R",'Mapa final'!#REF!),"")</f>
        <v>#REF!</v>
      </c>
      <c r="AI8" s="327"/>
      <c r="AJ8" s="327" t="str">
        <f>IF(AND('Mapa final'!$K$13="Muy Alta",'Mapa final'!$O$13="Moderado"),CONCATENATE("R",'Mapa final'!$A$13),"")</f>
        <v/>
      </c>
      <c r="AK8" s="327"/>
      <c r="AL8" s="327" t="e">
        <f>IF(AND('Mapa final'!#REF!="Muy Alta",'Mapa final'!#REF!="Moderado"),CONCATENATE("R",'Mapa final'!#REF!),"")</f>
        <v>#REF!</v>
      </c>
      <c r="AM8" s="328"/>
      <c r="AN8" s="329" t="str">
        <f>IF(AND('Mapa final'!$K$10="Muy Alta",'Mapa final'!$O$10="Mayor"),CONCATENATE("R",'Mapa final'!$A$10),"")</f>
        <v/>
      </c>
      <c r="AO8" s="327"/>
      <c r="AP8" s="327" t="e">
        <f>IF(AND('Mapa final'!#REF!="Muy Alta",'Mapa final'!#REF!="Mayor"),CONCATENATE("R",'Mapa final'!#REF!),"")</f>
        <v>#REF!</v>
      </c>
      <c r="AQ8" s="327"/>
      <c r="AR8" s="327" t="e">
        <f>IF(AND('Mapa final'!#REF!="Muy Alta",'Mapa final'!#REF!="Mayor"),CONCATENATE("R",'Mapa final'!#REF!),"")</f>
        <v>#REF!</v>
      </c>
      <c r="AS8" s="327"/>
      <c r="AT8" s="327" t="str">
        <f>IF(AND('Mapa final'!$K$13="Muy Alta",'Mapa final'!$O$13="Mayor"),CONCATENATE("R",'Mapa final'!$A$13),"")</f>
        <v/>
      </c>
      <c r="AU8" s="327"/>
      <c r="AV8" s="327" t="e">
        <f>IF(AND('Mapa final'!#REF!="Muy Alta",'Mapa final'!#REF!="Mayor"),CONCATENATE("R",'Mapa final'!#REF!),"")</f>
        <v>#REF!</v>
      </c>
      <c r="AW8" s="328"/>
      <c r="AX8" s="310" t="str">
        <f>IF(AND('Mapa final'!$K$10="Muy Alta",'Mapa final'!$O$10="Catastrófico"),CONCATENATE("R",'Mapa final'!$A$10),"")</f>
        <v/>
      </c>
      <c r="AY8" s="308"/>
      <c r="AZ8" s="308" t="e">
        <f>IF(AND('Mapa final'!#REF!="Muy Alta",'Mapa final'!#REF!="Catastrófico"),CONCATENATE("R",'Mapa final'!#REF!),"")</f>
        <v>#REF!</v>
      </c>
      <c r="BA8" s="308"/>
      <c r="BB8" s="308" t="e">
        <f>IF(AND('Mapa final'!#REF!="Muy Alta",'Mapa final'!#REF!="Catastrófico"),CONCATENATE("R",'Mapa final'!#REF!),"")</f>
        <v>#REF!</v>
      </c>
      <c r="BC8" s="308"/>
      <c r="BD8" s="308" t="str">
        <f>IF(AND('Mapa final'!$K$13="Muy Alta",'Mapa final'!$O$13="Catastrófico"),CONCATENATE("R",'Mapa final'!$A$13),"")</f>
        <v/>
      </c>
      <c r="BE8" s="308"/>
      <c r="BF8" s="308" t="e">
        <f>IF(AND('Mapa final'!#REF!="Muy Alta",'Mapa final'!#REF!="Catastrófico"),CONCATENATE("R",'Mapa final'!#REF!),"")</f>
        <v>#REF!</v>
      </c>
      <c r="BG8" s="309"/>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row>
    <row r="9" spans="1:119" ht="15" customHeight="1" x14ac:dyDescent="0.35">
      <c r="A9" s="36"/>
      <c r="B9" s="193"/>
      <c r="C9" s="194"/>
      <c r="D9" s="195"/>
      <c r="E9" s="387"/>
      <c r="F9" s="388"/>
      <c r="G9" s="388"/>
      <c r="H9" s="388"/>
      <c r="I9" s="388"/>
      <c r="J9" s="329"/>
      <c r="K9" s="327"/>
      <c r="L9" s="327"/>
      <c r="M9" s="327"/>
      <c r="N9" s="327"/>
      <c r="O9" s="327"/>
      <c r="P9" s="327"/>
      <c r="Q9" s="327"/>
      <c r="R9" s="327"/>
      <c r="S9" s="328"/>
      <c r="T9" s="329"/>
      <c r="U9" s="327"/>
      <c r="V9" s="327"/>
      <c r="W9" s="327"/>
      <c r="X9" s="327"/>
      <c r="Y9" s="327"/>
      <c r="Z9" s="327"/>
      <c r="AA9" s="327"/>
      <c r="AB9" s="327"/>
      <c r="AC9" s="328"/>
      <c r="AD9" s="329"/>
      <c r="AE9" s="327"/>
      <c r="AF9" s="327"/>
      <c r="AG9" s="327"/>
      <c r="AH9" s="327"/>
      <c r="AI9" s="327"/>
      <c r="AJ9" s="327"/>
      <c r="AK9" s="327"/>
      <c r="AL9" s="327"/>
      <c r="AM9" s="328"/>
      <c r="AN9" s="329"/>
      <c r="AO9" s="327"/>
      <c r="AP9" s="327"/>
      <c r="AQ9" s="327"/>
      <c r="AR9" s="327"/>
      <c r="AS9" s="327"/>
      <c r="AT9" s="327"/>
      <c r="AU9" s="327"/>
      <c r="AV9" s="327"/>
      <c r="AW9" s="328"/>
      <c r="AX9" s="310"/>
      <c r="AY9" s="308"/>
      <c r="AZ9" s="308"/>
      <c r="BA9" s="308"/>
      <c r="BB9" s="308"/>
      <c r="BC9" s="308"/>
      <c r="BD9" s="308"/>
      <c r="BE9" s="308"/>
      <c r="BF9" s="308"/>
      <c r="BG9" s="309"/>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row>
    <row r="10" spans="1:119" ht="15" customHeight="1" x14ac:dyDescent="0.35">
      <c r="A10" s="36"/>
      <c r="B10" s="193"/>
      <c r="C10" s="194"/>
      <c r="D10" s="195"/>
      <c r="E10" s="387"/>
      <c r="F10" s="388"/>
      <c r="G10" s="388"/>
      <c r="H10" s="388"/>
      <c r="I10" s="388"/>
      <c r="J10" s="329" t="e">
        <f>IF(AND('Mapa final'!#REF!="Muy Alta",'Mapa final'!#REF!="Leve"),CONCATENATE("R",'Mapa final'!#REF!),"")</f>
        <v>#REF!</v>
      </c>
      <c r="K10" s="327"/>
      <c r="L10" s="327" t="str">
        <f>IF(AND('Mapa final'!$K$16="Muy Alta",'Mapa final'!$O$16="Leve"),CONCATENATE("R",'Mapa final'!$A$16),"")</f>
        <v/>
      </c>
      <c r="M10" s="327"/>
      <c r="N10" s="327" t="e">
        <f>IF(AND('Mapa final'!#REF!="Muy Alta",'Mapa final'!#REF!="Leve"),CONCATENATE("R",'Mapa final'!#REF!),"")</f>
        <v>#REF!</v>
      </c>
      <c r="O10" s="327"/>
      <c r="P10" s="327" t="e">
        <f>IF(AND('Mapa final'!#REF!="Muy Alta",'Mapa final'!#REF!="Leve"),CONCATENATE("R",'Mapa final'!#REF!),"")</f>
        <v>#REF!</v>
      </c>
      <c r="Q10" s="327"/>
      <c r="R10" s="327" t="str">
        <f>IF(AND('Mapa final'!$K$20="Muy Alta",'Mapa final'!$O$20="Leve"),CONCATENATE("R",'Mapa final'!$A$20),"")</f>
        <v/>
      </c>
      <c r="S10" s="328"/>
      <c r="T10" s="329" t="e">
        <f>IF(AND('Mapa final'!#REF!="Muy Alta",'Mapa final'!#REF!="Menor"),CONCATENATE("R",'Mapa final'!#REF!),"")</f>
        <v>#REF!</v>
      </c>
      <c r="U10" s="327"/>
      <c r="V10" s="327" t="str">
        <f>IF(AND('Mapa final'!$K$16="Muy Alta",'Mapa final'!$O$16="Menor"),CONCATENATE("R",'Mapa final'!$A$16),"")</f>
        <v/>
      </c>
      <c r="W10" s="327"/>
      <c r="X10" s="327" t="e">
        <f>IF(AND('Mapa final'!#REF!="Muy Alta",'Mapa final'!#REF!="Menor"),CONCATENATE("R",'Mapa final'!#REF!),"")</f>
        <v>#REF!</v>
      </c>
      <c r="Y10" s="327"/>
      <c r="Z10" s="327" t="e">
        <f>IF(AND('Mapa final'!#REF!="Muy Alta",'Mapa final'!#REF!="Menor"),CONCATENATE("R",'Mapa final'!#REF!),"")</f>
        <v>#REF!</v>
      </c>
      <c r="AA10" s="327"/>
      <c r="AB10" s="327" t="str">
        <f>IF(AND('Mapa final'!$K$20="Muy Alta",'Mapa final'!$O$20="Menor"),CONCATENATE("R",'Mapa final'!$A$20),"")</f>
        <v/>
      </c>
      <c r="AC10" s="328"/>
      <c r="AD10" s="329" t="e">
        <f>IF(AND('Mapa final'!#REF!="Muy Alta",'Mapa final'!#REF!="Moderado"),CONCATENATE("R",'Mapa final'!#REF!),"")</f>
        <v>#REF!</v>
      </c>
      <c r="AE10" s="327"/>
      <c r="AF10" s="327" t="str">
        <f>IF(AND('Mapa final'!$K$16="Muy Alta",'Mapa final'!$O$16="Moderado"),CONCATENATE("R",'Mapa final'!$A$16),"")</f>
        <v/>
      </c>
      <c r="AG10" s="327"/>
      <c r="AH10" s="327" t="e">
        <f>IF(AND('Mapa final'!#REF!="Muy Alta",'Mapa final'!#REF!="Moderado"),CONCATENATE("R",'Mapa final'!#REF!),"")</f>
        <v>#REF!</v>
      </c>
      <c r="AI10" s="327"/>
      <c r="AJ10" s="327" t="e">
        <f>IF(AND('Mapa final'!#REF!="Muy Alta",'Mapa final'!#REF!="Moderado"),CONCATENATE("R",'Mapa final'!#REF!),"")</f>
        <v>#REF!</v>
      </c>
      <c r="AK10" s="327"/>
      <c r="AL10" s="327" t="str">
        <f>IF(AND('Mapa final'!$K$20="Muy Alta",'Mapa final'!$O$20="Moderado"),CONCATENATE("R",'Mapa final'!$A$20),"")</f>
        <v/>
      </c>
      <c r="AM10" s="328"/>
      <c r="AN10" s="329" t="e">
        <f>IF(AND('Mapa final'!#REF!="Muy Alta",'Mapa final'!#REF!="Mayor"),CONCATENATE("R",'Mapa final'!#REF!),"")</f>
        <v>#REF!</v>
      </c>
      <c r="AO10" s="327"/>
      <c r="AP10" s="327" t="str">
        <f>IF(AND('Mapa final'!$K$16="Muy Alta",'Mapa final'!$O$16="Mayor"),CONCATENATE("R",'Mapa final'!$A$16),"")</f>
        <v/>
      </c>
      <c r="AQ10" s="327"/>
      <c r="AR10" s="327" t="e">
        <f>IF(AND('Mapa final'!#REF!="Muy Alta",'Mapa final'!#REF!="Mayor"),CONCATENATE("R",'Mapa final'!#REF!),"")</f>
        <v>#REF!</v>
      </c>
      <c r="AS10" s="327"/>
      <c r="AT10" s="327" t="e">
        <f>IF(AND('Mapa final'!#REF!="Muy Alta",'Mapa final'!#REF!="Mayor"),CONCATENATE("R",'Mapa final'!#REF!),"")</f>
        <v>#REF!</v>
      </c>
      <c r="AU10" s="327"/>
      <c r="AV10" s="327" t="str">
        <f>IF(AND('Mapa final'!$K$20="Muy Alta",'Mapa final'!$O$20="Mayor"),CONCATENATE("R",'Mapa final'!$A$20),"")</f>
        <v/>
      </c>
      <c r="AW10" s="328"/>
      <c r="AX10" s="310" t="e">
        <f>IF(AND('Mapa final'!#REF!="Muy Alta",'Mapa final'!#REF!="Catastrófico"),CONCATENATE("R",'Mapa final'!#REF!),"")</f>
        <v>#REF!</v>
      </c>
      <c r="AY10" s="308"/>
      <c r="AZ10" s="308" t="str">
        <f>IF(AND('Mapa final'!$K$16="Muy Alta",'Mapa final'!$O$16="Catastrófico"),CONCATENATE("R",'Mapa final'!$A$16),"")</f>
        <v/>
      </c>
      <c r="BA10" s="308"/>
      <c r="BB10" s="308" t="e">
        <f>IF(AND('Mapa final'!#REF!="Muy Alta",'Mapa final'!#REF!="Catastrófico"),CONCATENATE("R",'Mapa final'!#REF!),"")</f>
        <v>#REF!</v>
      </c>
      <c r="BC10" s="308"/>
      <c r="BD10" s="308" t="e">
        <f>IF(AND('Mapa final'!#REF!="Muy Alta",'Mapa final'!#REF!="Catastrófico"),CONCATENATE("R",'Mapa final'!#REF!),"")</f>
        <v>#REF!</v>
      </c>
      <c r="BE10" s="308"/>
      <c r="BF10" s="308" t="str">
        <f>IF(AND('Mapa final'!$K$20="Muy Alta",'Mapa final'!$O$20="Catastrófico"),CONCATENATE("R",'Mapa final'!$A$20),"")</f>
        <v/>
      </c>
      <c r="BG10" s="309"/>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row>
    <row r="11" spans="1:119" ht="15" customHeight="1" x14ac:dyDescent="0.35">
      <c r="A11" s="36"/>
      <c r="B11" s="193"/>
      <c r="C11" s="194"/>
      <c r="D11" s="195"/>
      <c r="E11" s="387"/>
      <c r="F11" s="388"/>
      <c r="G11" s="388"/>
      <c r="H11" s="388"/>
      <c r="I11" s="388"/>
      <c r="J11" s="329"/>
      <c r="K11" s="327"/>
      <c r="L11" s="327"/>
      <c r="M11" s="327"/>
      <c r="N11" s="327"/>
      <c r="O11" s="327"/>
      <c r="P11" s="327"/>
      <c r="Q11" s="327"/>
      <c r="R11" s="327"/>
      <c r="S11" s="328"/>
      <c r="T11" s="329"/>
      <c r="U11" s="327"/>
      <c r="V11" s="327"/>
      <c r="W11" s="327"/>
      <c r="X11" s="327"/>
      <c r="Y11" s="327"/>
      <c r="Z11" s="327"/>
      <c r="AA11" s="327"/>
      <c r="AB11" s="327"/>
      <c r="AC11" s="328"/>
      <c r="AD11" s="329"/>
      <c r="AE11" s="327"/>
      <c r="AF11" s="327"/>
      <c r="AG11" s="327"/>
      <c r="AH11" s="327"/>
      <c r="AI11" s="327"/>
      <c r="AJ11" s="327"/>
      <c r="AK11" s="327"/>
      <c r="AL11" s="327"/>
      <c r="AM11" s="328"/>
      <c r="AN11" s="329"/>
      <c r="AO11" s="327"/>
      <c r="AP11" s="327"/>
      <c r="AQ11" s="327"/>
      <c r="AR11" s="327"/>
      <c r="AS11" s="327"/>
      <c r="AT11" s="327"/>
      <c r="AU11" s="327"/>
      <c r="AV11" s="327"/>
      <c r="AW11" s="328"/>
      <c r="AX11" s="310"/>
      <c r="AY11" s="308"/>
      <c r="AZ11" s="308"/>
      <c r="BA11" s="308"/>
      <c r="BB11" s="308"/>
      <c r="BC11" s="308"/>
      <c r="BD11" s="308"/>
      <c r="BE11" s="308"/>
      <c r="BF11" s="308"/>
      <c r="BG11" s="309"/>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row>
    <row r="12" spans="1:119" ht="15" customHeight="1" x14ac:dyDescent="0.35">
      <c r="A12" s="36"/>
      <c r="B12" s="193"/>
      <c r="C12" s="194"/>
      <c r="D12" s="195"/>
      <c r="E12" s="387"/>
      <c r="F12" s="388"/>
      <c r="G12" s="388"/>
      <c r="H12" s="388"/>
      <c r="I12" s="388"/>
      <c r="J12" s="329" t="e">
        <f>IF(AND('Mapa final'!#REF!="Muy Alta",'Mapa final'!#REF!="Leve"),CONCATENATE("R",'Mapa final'!#REF!),"")</f>
        <v>#REF!</v>
      </c>
      <c r="K12" s="327"/>
      <c r="L12" s="327" t="str">
        <f>IF(AND('Mapa final'!$K$23="Muy Alta",'Mapa final'!$O$23="Leve"),CONCATENATE("R",'Mapa final'!$A$23),"")</f>
        <v/>
      </c>
      <c r="M12" s="327"/>
      <c r="N12" s="327" t="e">
        <f>IF(AND('Mapa final'!#REF!="Muy Alta",'Mapa final'!#REF!="Leve"),CONCATENATE("R",'Mapa final'!#REF!),"")</f>
        <v>#REF!</v>
      </c>
      <c r="O12" s="327"/>
      <c r="P12" s="327" t="e">
        <f>IF(AND('Mapa final'!#REF!="Muy Alta",'Mapa final'!#REF!="Leve"),CONCATENATE("R",'Mapa final'!#REF!),"")</f>
        <v>#REF!</v>
      </c>
      <c r="Q12" s="327"/>
      <c r="R12" s="327" t="str">
        <f>IF(AND('Mapa final'!$K$26="Muy Alta",'Mapa final'!$O$26="Leve"),CONCATENATE("R",'Mapa final'!$A$26),"")</f>
        <v/>
      </c>
      <c r="S12" s="328"/>
      <c r="T12" s="329" t="e">
        <f>IF(AND('Mapa final'!#REF!="Muy Alta",'Mapa final'!#REF!="Menor"),CONCATENATE("R",'Mapa final'!#REF!),"")</f>
        <v>#REF!</v>
      </c>
      <c r="U12" s="327"/>
      <c r="V12" s="327" t="str">
        <f>IF(AND('Mapa final'!$K$23="Muy Alta",'Mapa final'!$O$23="Menor"),CONCATENATE("R",'Mapa final'!$A$23),"")</f>
        <v/>
      </c>
      <c r="W12" s="327"/>
      <c r="X12" s="327" t="e">
        <f>IF(AND('Mapa final'!#REF!="Muy Alta",'Mapa final'!#REF!="Menor"),CONCATENATE("R",'Mapa final'!#REF!),"")</f>
        <v>#REF!</v>
      </c>
      <c r="Y12" s="327"/>
      <c r="Z12" s="327" t="e">
        <f>IF(AND('Mapa final'!#REF!="Muy Alta",'Mapa final'!#REF!="Menor"),CONCATENATE("R",'Mapa final'!#REF!),"")</f>
        <v>#REF!</v>
      </c>
      <c r="AA12" s="327"/>
      <c r="AB12" s="327" t="str">
        <f>IF(AND('Mapa final'!$K$26="Muy Alta",'Mapa final'!$O$26="Menor"),CONCATENATE("R",'Mapa final'!$A$26),"")</f>
        <v/>
      </c>
      <c r="AC12" s="328"/>
      <c r="AD12" s="329" t="e">
        <f>IF(AND('Mapa final'!#REF!="Muy Alta",'Mapa final'!#REF!="Moderado"),CONCATENATE("R",'Mapa final'!#REF!),"")</f>
        <v>#REF!</v>
      </c>
      <c r="AE12" s="327"/>
      <c r="AF12" s="327" t="str">
        <f>IF(AND('Mapa final'!$K$23="Muy Alta",'Mapa final'!$O$23="Moderado"),CONCATENATE("R",'Mapa final'!$A$23),"")</f>
        <v/>
      </c>
      <c r="AG12" s="327"/>
      <c r="AH12" s="327" t="e">
        <f>IF(AND('Mapa final'!#REF!="Muy Alta",'Mapa final'!#REF!="Moderado"),CONCATENATE("R",'Mapa final'!#REF!),"")</f>
        <v>#REF!</v>
      </c>
      <c r="AI12" s="327"/>
      <c r="AJ12" s="327" t="e">
        <f>IF(AND('Mapa final'!#REF!="Muy Alta",'Mapa final'!#REF!="Moderado"),CONCATENATE("R",'Mapa final'!#REF!),"")</f>
        <v>#REF!</v>
      </c>
      <c r="AK12" s="327"/>
      <c r="AL12" s="327" t="str">
        <f>IF(AND('Mapa final'!$K$26="Muy Alta",'Mapa final'!$O$26="Moderado"),CONCATENATE("R",'Mapa final'!$A$26),"")</f>
        <v/>
      </c>
      <c r="AM12" s="328"/>
      <c r="AN12" s="329" t="e">
        <f>IF(AND('Mapa final'!#REF!="Muy Alta",'Mapa final'!#REF!="Mayor"),CONCATENATE("R",'Mapa final'!#REF!),"")</f>
        <v>#REF!</v>
      </c>
      <c r="AO12" s="327"/>
      <c r="AP12" s="327" t="str">
        <f>IF(AND('Mapa final'!$K$23="Muy Alta",'Mapa final'!$O$23="Mayor"),CONCATENATE("R",'Mapa final'!$A$23),"")</f>
        <v/>
      </c>
      <c r="AQ12" s="327"/>
      <c r="AR12" s="327" t="e">
        <f>IF(AND('Mapa final'!#REF!="Muy Alta",'Mapa final'!#REF!="Mayor"),CONCATENATE("R",'Mapa final'!#REF!),"")</f>
        <v>#REF!</v>
      </c>
      <c r="AS12" s="327"/>
      <c r="AT12" s="327" t="e">
        <f>IF(AND('Mapa final'!#REF!="Muy Alta",'Mapa final'!#REF!="Mayor"),CONCATENATE("R",'Mapa final'!#REF!),"")</f>
        <v>#REF!</v>
      </c>
      <c r="AU12" s="327"/>
      <c r="AV12" s="327" t="str">
        <f>IF(AND('Mapa final'!$K$26="Muy Alta",'Mapa final'!$O$26="Mayor"),CONCATENATE("R",'Mapa final'!$A$26),"")</f>
        <v/>
      </c>
      <c r="AW12" s="328"/>
      <c r="AX12" s="310" t="e">
        <f>IF(AND('Mapa final'!#REF!="Muy Alta",'Mapa final'!#REF!="Catastrófico"),CONCATENATE("R",'Mapa final'!#REF!),"")</f>
        <v>#REF!</v>
      </c>
      <c r="AY12" s="308"/>
      <c r="AZ12" s="308" t="str">
        <f>IF(AND('Mapa final'!$K$23="Muy Alta",'Mapa final'!$O$23="Catastrófico"),CONCATENATE("R",'Mapa final'!$A$23),"")</f>
        <v/>
      </c>
      <c r="BA12" s="308"/>
      <c r="BB12" s="308" t="e">
        <f>IF(AND('Mapa final'!#REF!="Muy Alta",'Mapa final'!#REF!="Catastrófico"),CONCATENATE("R",'Mapa final'!#REF!),"")</f>
        <v>#REF!</v>
      </c>
      <c r="BC12" s="308"/>
      <c r="BD12" s="308" t="e">
        <f>IF(AND('Mapa final'!#REF!="Muy Alta",'Mapa final'!#REF!="Catastrófico"),CONCATENATE("R",'Mapa final'!#REF!),"")</f>
        <v>#REF!</v>
      </c>
      <c r="BE12" s="308"/>
      <c r="BF12" s="308" t="str">
        <f>IF(AND('Mapa final'!$K$26="Muy Alta",'Mapa final'!$O$26="Catastrófico"),CONCATENATE("R",'Mapa final'!$A$26),"")</f>
        <v/>
      </c>
      <c r="BG12" s="309"/>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row>
    <row r="13" spans="1:119" ht="15" customHeight="1" thickBot="1" x14ac:dyDescent="0.4">
      <c r="A13" s="36"/>
      <c r="B13" s="193"/>
      <c r="C13" s="194"/>
      <c r="D13" s="195"/>
      <c r="E13" s="387"/>
      <c r="F13" s="388"/>
      <c r="G13" s="388"/>
      <c r="H13" s="388"/>
      <c r="I13" s="388"/>
      <c r="J13" s="329"/>
      <c r="K13" s="327"/>
      <c r="L13" s="327"/>
      <c r="M13" s="327"/>
      <c r="N13" s="327"/>
      <c r="O13" s="327"/>
      <c r="P13" s="327"/>
      <c r="Q13" s="327"/>
      <c r="R13" s="327"/>
      <c r="S13" s="328"/>
      <c r="T13" s="329"/>
      <c r="U13" s="327"/>
      <c r="V13" s="327"/>
      <c r="W13" s="327"/>
      <c r="X13" s="327"/>
      <c r="Y13" s="327"/>
      <c r="Z13" s="327"/>
      <c r="AA13" s="327"/>
      <c r="AB13" s="327"/>
      <c r="AC13" s="328"/>
      <c r="AD13" s="329"/>
      <c r="AE13" s="327"/>
      <c r="AF13" s="327"/>
      <c r="AG13" s="327"/>
      <c r="AH13" s="327"/>
      <c r="AI13" s="327"/>
      <c r="AJ13" s="327"/>
      <c r="AK13" s="327"/>
      <c r="AL13" s="327"/>
      <c r="AM13" s="328"/>
      <c r="AN13" s="329"/>
      <c r="AO13" s="327"/>
      <c r="AP13" s="327"/>
      <c r="AQ13" s="327"/>
      <c r="AR13" s="327"/>
      <c r="AS13" s="327"/>
      <c r="AT13" s="327"/>
      <c r="AU13" s="327"/>
      <c r="AV13" s="327"/>
      <c r="AW13" s="328"/>
      <c r="AX13" s="310"/>
      <c r="AY13" s="308"/>
      <c r="AZ13" s="308"/>
      <c r="BA13" s="308"/>
      <c r="BB13" s="308"/>
      <c r="BC13" s="308"/>
      <c r="BD13" s="308"/>
      <c r="BE13" s="308"/>
      <c r="BF13" s="308"/>
      <c r="BG13" s="309"/>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row>
    <row r="14" spans="1:119" ht="15" customHeight="1" x14ac:dyDescent="0.35">
      <c r="A14" s="36"/>
      <c r="B14" s="193"/>
      <c r="C14" s="194"/>
      <c r="D14" s="195"/>
      <c r="E14" s="387"/>
      <c r="F14" s="388"/>
      <c r="G14" s="388"/>
      <c r="H14" s="388"/>
      <c r="I14" s="388"/>
      <c r="J14" s="329" t="str">
        <f>IF(AND('Mapa final'!$K$29="Muy Alta",'Mapa final'!$O$29="Leve"),CONCATENATE("R",'Mapa final'!$A$29),"")</f>
        <v/>
      </c>
      <c r="K14" s="327"/>
      <c r="L14" s="327" t="e">
        <f>IF(AND('Mapa final'!#REF!="Muy Alta",'Mapa final'!#REF!="Leve"),CONCATENATE("R",'Mapa final'!#REF!),"")</f>
        <v>#REF!</v>
      </c>
      <c r="M14" s="327"/>
      <c r="N14" s="327" t="e">
        <f>IF(AND('Mapa final'!#REF!="Muy Alta",'Mapa final'!#REF!="Leve"),CONCATENATE("R",'Mapa final'!#REF!),"")</f>
        <v>#REF!</v>
      </c>
      <c r="O14" s="327"/>
      <c r="P14" s="327" t="e">
        <f>IF(AND('Mapa final'!#REF!="Muy Alta",'Mapa final'!#REF!="Leve"),CONCATENATE("R",'Mapa final'!#REF!),"")</f>
        <v>#REF!</v>
      </c>
      <c r="Q14" s="327"/>
      <c r="R14" s="327" t="e">
        <f>IF(AND('Mapa final'!#REF!="Muy Alta",'Mapa final'!#REF!="Leve"),CONCATENATE("R",'Mapa final'!#REF!),"")</f>
        <v>#REF!</v>
      </c>
      <c r="S14" s="328"/>
      <c r="T14" s="329" t="str">
        <f>IF(AND('Mapa final'!$K$29="Muy Alta",'Mapa final'!$O$29="Menor"),CONCATENATE("R",'Mapa final'!$A$29),"")</f>
        <v/>
      </c>
      <c r="U14" s="327"/>
      <c r="V14" s="327" t="e">
        <f>IF(AND('Mapa final'!#REF!="Muy Alta",'Mapa final'!#REF!="Menor"),CONCATENATE("R",'Mapa final'!#REF!),"")</f>
        <v>#REF!</v>
      </c>
      <c r="W14" s="327"/>
      <c r="X14" s="327" t="e">
        <f>IF(AND('Mapa final'!#REF!="Muy Alta",'Mapa final'!#REF!="Menor"),CONCATENATE("R",'Mapa final'!#REF!),"")</f>
        <v>#REF!</v>
      </c>
      <c r="Y14" s="327"/>
      <c r="Z14" s="327" t="e">
        <f>IF(AND('Mapa final'!#REF!="Muy Alta",'Mapa final'!#REF!="Menor"),CONCATENATE("R",'Mapa final'!#REF!),"")</f>
        <v>#REF!</v>
      </c>
      <c r="AA14" s="327"/>
      <c r="AB14" s="327" t="e">
        <f>IF(AND('Mapa final'!#REF!="Muy Alta",'Mapa final'!#REF!="Menor"),CONCATENATE("R",'Mapa final'!#REF!),"")</f>
        <v>#REF!</v>
      </c>
      <c r="AC14" s="328"/>
      <c r="AD14" s="329" t="str">
        <f>IF(AND('Mapa final'!$K$29="Muy Alta",'Mapa final'!$O$29="Moderado"),CONCATENATE("R",'Mapa final'!$A$29),"")</f>
        <v/>
      </c>
      <c r="AE14" s="327"/>
      <c r="AF14" s="327" t="e">
        <f>IF(AND('Mapa final'!#REF!="Muy Alta",'Mapa final'!#REF!="Moderado"),CONCATENATE("R",'Mapa final'!#REF!),"")</f>
        <v>#REF!</v>
      </c>
      <c r="AG14" s="327"/>
      <c r="AH14" s="327" t="e">
        <f>IF(AND('Mapa final'!#REF!="Muy Alta",'Mapa final'!#REF!="Moderado"),CONCATENATE("R",'Mapa final'!#REF!),"")</f>
        <v>#REF!</v>
      </c>
      <c r="AI14" s="327"/>
      <c r="AJ14" s="327" t="e">
        <f>IF(AND('Mapa final'!#REF!="Muy Alta",'Mapa final'!#REF!="Moderado"),CONCATENATE("R",'Mapa final'!#REF!),"")</f>
        <v>#REF!</v>
      </c>
      <c r="AK14" s="327"/>
      <c r="AL14" s="327" t="e">
        <f>IF(AND('Mapa final'!#REF!="Muy Alta",'Mapa final'!#REF!="Moderado"),CONCATENATE("R",'Mapa final'!#REF!),"")</f>
        <v>#REF!</v>
      </c>
      <c r="AM14" s="328"/>
      <c r="AN14" s="329" t="str">
        <f>IF(AND('Mapa final'!$K$29="Muy Alta",'Mapa final'!$O$29="Mayor"),CONCATENATE("R",'Mapa final'!$A$29),"")</f>
        <v/>
      </c>
      <c r="AO14" s="327"/>
      <c r="AP14" s="327" t="e">
        <f>IF(AND('Mapa final'!#REF!="Muy Alta",'Mapa final'!#REF!="Mayor"),CONCATENATE("R",'Mapa final'!#REF!),"")</f>
        <v>#REF!</v>
      </c>
      <c r="AQ14" s="327"/>
      <c r="AR14" s="327" t="e">
        <f>IF(AND('Mapa final'!#REF!="Muy Alta",'Mapa final'!#REF!="Mayor"),CONCATENATE("R",'Mapa final'!#REF!),"")</f>
        <v>#REF!</v>
      </c>
      <c r="AS14" s="327"/>
      <c r="AT14" s="327" t="e">
        <f>IF(AND('Mapa final'!#REF!="Muy Alta",'Mapa final'!#REF!="Mayor"),CONCATENATE("R",'Mapa final'!#REF!),"")</f>
        <v>#REF!</v>
      </c>
      <c r="AU14" s="327"/>
      <c r="AV14" s="327" t="e">
        <f>IF(AND('Mapa final'!#REF!="Muy Alta",'Mapa final'!#REF!="Mayor"),CONCATENATE("R",'Mapa final'!#REF!),"")</f>
        <v>#REF!</v>
      </c>
      <c r="AW14" s="328"/>
      <c r="AX14" s="310" t="str">
        <f>IF(AND('Mapa final'!$K$29="Muy Alta",'Mapa final'!$O$29="Catastrófico"),CONCATENATE("R",'Mapa final'!$A$29),"")</f>
        <v/>
      </c>
      <c r="AY14" s="308"/>
      <c r="AZ14" s="308" t="e">
        <f>IF(AND('Mapa final'!#REF!="Muy Alta",'Mapa final'!#REF!="Catastrófico"),CONCATENATE("R",'Mapa final'!#REF!),"")</f>
        <v>#REF!</v>
      </c>
      <c r="BA14" s="308"/>
      <c r="BB14" s="308" t="e">
        <f>IF(AND('Mapa final'!#REF!="Muy Alta",'Mapa final'!#REF!="Catastrófico"),CONCATENATE("R",'Mapa final'!#REF!),"")</f>
        <v>#REF!</v>
      </c>
      <c r="BC14" s="308"/>
      <c r="BD14" s="308" t="e">
        <f>IF(AND('Mapa final'!#REF!="Muy Alta",'Mapa final'!#REF!="Catastrófico"),CONCATENATE("R",'Mapa final'!#REF!),"")</f>
        <v>#REF!</v>
      </c>
      <c r="BE14" s="308"/>
      <c r="BF14" s="308" t="e">
        <f>IF(AND('Mapa final'!#REF!="Muy Alta",'Mapa final'!#REF!="Catastrófico"),CONCATENATE("R",'Mapa final'!#REF!),"")</f>
        <v>#REF!</v>
      </c>
      <c r="BG14" s="309"/>
      <c r="BH14" s="36"/>
      <c r="BI14" s="349" t="s">
        <v>66</v>
      </c>
      <c r="BJ14" s="350"/>
      <c r="BK14" s="350"/>
      <c r="BL14" s="350"/>
      <c r="BM14" s="350"/>
      <c r="BN14" s="351"/>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row>
    <row r="15" spans="1:119" ht="15" customHeight="1" x14ac:dyDescent="0.35">
      <c r="A15" s="36"/>
      <c r="B15" s="193"/>
      <c r="C15" s="194"/>
      <c r="D15" s="195"/>
      <c r="E15" s="387"/>
      <c r="F15" s="388"/>
      <c r="G15" s="388"/>
      <c r="H15" s="388"/>
      <c r="I15" s="388"/>
      <c r="J15" s="329"/>
      <c r="K15" s="327"/>
      <c r="L15" s="327"/>
      <c r="M15" s="327"/>
      <c r="N15" s="327"/>
      <c r="O15" s="327"/>
      <c r="P15" s="327"/>
      <c r="Q15" s="327"/>
      <c r="R15" s="327"/>
      <c r="S15" s="328"/>
      <c r="T15" s="329"/>
      <c r="U15" s="327"/>
      <c r="V15" s="327"/>
      <c r="W15" s="327"/>
      <c r="X15" s="327"/>
      <c r="Y15" s="327"/>
      <c r="Z15" s="327"/>
      <c r="AA15" s="327"/>
      <c r="AB15" s="327"/>
      <c r="AC15" s="328"/>
      <c r="AD15" s="329"/>
      <c r="AE15" s="327"/>
      <c r="AF15" s="327"/>
      <c r="AG15" s="327"/>
      <c r="AH15" s="327"/>
      <c r="AI15" s="327"/>
      <c r="AJ15" s="327"/>
      <c r="AK15" s="327"/>
      <c r="AL15" s="327"/>
      <c r="AM15" s="328"/>
      <c r="AN15" s="329"/>
      <c r="AO15" s="327"/>
      <c r="AP15" s="327"/>
      <c r="AQ15" s="327"/>
      <c r="AR15" s="327"/>
      <c r="AS15" s="327"/>
      <c r="AT15" s="327"/>
      <c r="AU15" s="327"/>
      <c r="AV15" s="327"/>
      <c r="AW15" s="328"/>
      <c r="AX15" s="310"/>
      <c r="AY15" s="308"/>
      <c r="AZ15" s="308"/>
      <c r="BA15" s="308"/>
      <c r="BB15" s="308"/>
      <c r="BC15" s="308"/>
      <c r="BD15" s="308"/>
      <c r="BE15" s="308"/>
      <c r="BF15" s="308"/>
      <c r="BG15" s="309"/>
      <c r="BH15" s="36"/>
      <c r="BI15" s="352"/>
      <c r="BJ15" s="353"/>
      <c r="BK15" s="353"/>
      <c r="BL15" s="353"/>
      <c r="BM15" s="353"/>
      <c r="BN15" s="354"/>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row>
    <row r="16" spans="1:119" ht="15" customHeight="1" x14ac:dyDescent="0.35">
      <c r="A16" s="36"/>
      <c r="B16" s="193"/>
      <c r="C16" s="194"/>
      <c r="D16" s="195"/>
      <c r="E16" s="387"/>
      <c r="F16" s="388"/>
      <c r="G16" s="388"/>
      <c r="H16" s="388"/>
      <c r="I16" s="388"/>
      <c r="J16" s="329" t="e">
        <f>IF(AND('Mapa final'!#REF!="Muy Alta",'Mapa final'!#REF!="Leve"),CONCATENATE("R",'Mapa final'!#REF!),"")</f>
        <v>#REF!</v>
      </c>
      <c r="K16" s="327"/>
      <c r="L16" s="327" t="e">
        <f>IF(AND('Mapa final'!#REF!="Muy Alta",'Mapa final'!#REF!="Leve"),CONCATENATE("R",'Mapa final'!#REF!),"")</f>
        <v>#REF!</v>
      </c>
      <c r="M16" s="327"/>
      <c r="N16" s="327" t="e">
        <f>IF(AND('Mapa final'!#REF!="Muy Alta",'Mapa final'!#REF!="Leve"),CONCATENATE("R",'Mapa final'!#REF!),"")</f>
        <v>#REF!</v>
      </c>
      <c r="O16" s="327"/>
      <c r="P16" s="327" t="e">
        <f>IF(AND('Mapa final'!#REF!="Muy Alta",'Mapa final'!#REF!="Leve"),CONCATENATE("R",'Mapa final'!#REF!),"")</f>
        <v>#REF!</v>
      </c>
      <c r="Q16" s="327"/>
      <c r="R16" s="327" t="str">
        <f>IF(AND('Mapa final'!$K$32="Muy Alta",'Mapa final'!$O$32="Leve"),CONCATENATE("R",'Mapa final'!$A$32),"")</f>
        <v/>
      </c>
      <c r="S16" s="328"/>
      <c r="T16" s="329" t="e">
        <f>IF(AND('Mapa final'!#REF!="Muy Alta",'Mapa final'!#REF!="Menor"),CONCATENATE("R",'Mapa final'!#REF!),"")</f>
        <v>#REF!</v>
      </c>
      <c r="U16" s="327"/>
      <c r="V16" s="327" t="e">
        <f>IF(AND('Mapa final'!#REF!="Muy Alta",'Mapa final'!#REF!="Menor"),CONCATENATE("R",'Mapa final'!#REF!),"")</f>
        <v>#REF!</v>
      </c>
      <c r="W16" s="327"/>
      <c r="X16" s="327" t="e">
        <f>IF(AND('Mapa final'!#REF!="Muy Alta",'Mapa final'!#REF!="Menor"),CONCATENATE("R",'Mapa final'!#REF!),"")</f>
        <v>#REF!</v>
      </c>
      <c r="Y16" s="327"/>
      <c r="Z16" s="327" t="e">
        <f>IF(AND('Mapa final'!#REF!="Muy Alta",'Mapa final'!#REF!="Menor"),CONCATENATE("R",'Mapa final'!#REF!),"")</f>
        <v>#REF!</v>
      </c>
      <c r="AA16" s="327"/>
      <c r="AB16" s="327" t="str">
        <f>IF(AND('Mapa final'!$K$32="Muy Alta",'Mapa final'!$O$32="Menor"),CONCATENATE("R",'Mapa final'!$A$32),"")</f>
        <v/>
      </c>
      <c r="AC16" s="328"/>
      <c r="AD16" s="329" t="e">
        <f>IF(AND('Mapa final'!#REF!="Muy Alta",'Mapa final'!#REF!="Moderado"),CONCATENATE("R",'Mapa final'!#REF!),"")</f>
        <v>#REF!</v>
      </c>
      <c r="AE16" s="327"/>
      <c r="AF16" s="327" t="e">
        <f>IF(AND('Mapa final'!#REF!="Muy Alta",'Mapa final'!#REF!="Moderado"),CONCATENATE("R",'Mapa final'!#REF!),"")</f>
        <v>#REF!</v>
      </c>
      <c r="AG16" s="327"/>
      <c r="AH16" s="327" t="e">
        <f>IF(AND('Mapa final'!#REF!="Muy Alta",'Mapa final'!#REF!="Moderado"),CONCATENATE("R",'Mapa final'!#REF!),"")</f>
        <v>#REF!</v>
      </c>
      <c r="AI16" s="327"/>
      <c r="AJ16" s="327" t="e">
        <f>IF(AND('Mapa final'!#REF!="Muy Alta",'Mapa final'!#REF!="Moderado"),CONCATENATE("R",'Mapa final'!#REF!),"")</f>
        <v>#REF!</v>
      </c>
      <c r="AK16" s="327"/>
      <c r="AL16" s="327" t="str">
        <f>IF(AND('Mapa final'!$K$32="Muy Alta",'Mapa final'!$O$32="Moderado"),CONCATENATE("R",'Mapa final'!$A$32),"")</f>
        <v/>
      </c>
      <c r="AM16" s="328"/>
      <c r="AN16" s="329" t="e">
        <f>IF(AND('Mapa final'!#REF!="Muy Alta",'Mapa final'!#REF!="Mayor"),CONCATENATE("R",'Mapa final'!#REF!),"")</f>
        <v>#REF!</v>
      </c>
      <c r="AO16" s="327"/>
      <c r="AP16" s="327" t="e">
        <f>IF(AND('Mapa final'!#REF!="Muy Alta",'Mapa final'!#REF!="Mayor"),CONCATENATE("R",'Mapa final'!#REF!),"")</f>
        <v>#REF!</v>
      </c>
      <c r="AQ16" s="327"/>
      <c r="AR16" s="327" t="e">
        <f>IF(AND('Mapa final'!#REF!="Muy Alta",'Mapa final'!#REF!="Mayor"),CONCATENATE("R",'Mapa final'!#REF!),"")</f>
        <v>#REF!</v>
      </c>
      <c r="AS16" s="327"/>
      <c r="AT16" s="327" t="e">
        <f>IF(AND('Mapa final'!#REF!="Muy Alta",'Mapa final'!#REF!="Mayor"),CONCATENATE("R",'Mapa final'!#REF!),"")</f>
        <v>#REF!</v>
      </c>
      <c r="AU16" s="327"/>
      <c r="AV16" s="327" t="str">
        <f>IF(AND('Mapa final'!$K$32="Muy Alta",'Mapa final'!$O$32="Mayor"),CONCATENATE("R",'Mapa final'!$A$32),"")</f>
        <v/>
      </c>
      <c r="AW16" s="328"/>
      <c r="AX16" s="310" t="e">
        <f>IF(AND('Mapa final'!#REF!="Muy Alta",'Mapa final'!#REF!="Catastrófico"),CONCATENATE("R",'Mapa final'!#REF!),"")</f>
        <v>#REF!</v>
      </c>
      <c r="AY16" s="308"/>
      <c r="AZ16" s="308" t="e">
        <f>IF(AND('Mapa final'!#REF!="Muy Alta",'Mapa final'!#REF!="Catastrófico"),CONCATENATE("R",'Mapa final'!#REF!),"")</f>
        <v>#REF!</v>
      </c>
      <c r="BA16" s="308"/>
      <c r="BB16" s="308" t="e">
        <f>IF(AND('Mapa final'!#REF!="Muy Alta",'Mapa final'!#REF!="Catastrófico"),CONCATENATE("R",'Mapa final'!#REF!),"")</f>
        <v>#REF!</v>
      </c>
      <c r="BC16" s="308"/>
      <c r="BD16" s="308" t="e">
        <f>IF(AND('Mapa final'!#REF!="Muy Alta",'Mapa final'!#REF!="Catastrófico"),CONCATENATE("R",'Mapa final'!#REF!),"")</f>
        <v>#REF!</v>
      </c>
      <c r="BE16" s="308"/>
      <c r="BF16" s="308" t="str">
        <f>IF(AND('Mapa final'!$K$32="Muy Alta",'Mapa final'!$O$32="Catastrófico"),CONCATENATE("R",'Mapa final'!$A$32),"")</f>
        <v/>
      </c>
      <c r="BG16" s="309"/>
      <c r="BH16" s="36"/>
      <c r="BI16" s="352"/>
      <c r="BJ16" s="353"/>
      <c r="BK16" s="353"/>
      <c r="BL16" s="353"/>
      <c r="BM16" s="353"/>
      <c r="BN16" s="354"/>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row>
    <row r="17" spans="1:100" ht="15" customHeight="1" x14ac:dyDescent="0.35">
      <c r="A17" s="36"/>
      <c r="B17" s="193"/>
      <c r="C17" s="194"/>
      <c r="D17" s="195"/>
      <c r="E17" s="387"/>
      <c r="F17" s="388"/>
      <c r="G17" s="388"/>
      <c r="H17" s="388"/>
      <c r="I17" s="388"/>
      <c r="J17" s="329"/>
      <c r="K17" s="327"/>
      <c r="L17" s="327"/>
      <c r="M17" s="327"/>
      <c r="N17" s="327"/>
      <c r="O17" s="327"/>
      <c r="P17" s="327"/>
      <c r="Q17" s="327"/>
      <c r="R17" s="327"/>
      <c r="S17" s="328"/>
      <c r="T17" s="329"/>
      <c r="U17" s="327"/>
      <c r="V17" s="327"/>
      <c r="W17" s="327"/>
      <c r="X17" s="327"/>
      <c r="Y17" s="327"/>
      <c r="Z17" s="327"/>
      <c r="AA17" s="327"/>
      <c r="AB17" s="327"/>
      <c r="AC17" s="328"/>
      <c r="AD17" s="329"/>
      <c r="AE17" s="327"/>
      <c r="AF17" s="327"/>
      <c r="AG17" s="327"/>
      <c r="AH17" s="327"/>
      <c r="AI17" s="327"/>
      <c r="AJ17" s="327"/>
      <c r="AK17" s="327"/>
      <c r="AL17" s="327"/>
      <c r="AM17" s="328"/>
      <c r="AN17" s="329"/>
      <c r="AO17" s="327"/>
      <c r="AP17" s="327"/>
      <c r="AQ17" s="327"/>
      <c r="AR17" s="327"/>
      <c r="AS17" s="327"/>
      <c r="AT17" s="327"/>
      <c r="AU17" s="327"/>
      <c r="AV17" s="327"/>
      <c r="AW17" s="328"/>
      <c r="AX17" s="310"/>
      <c r="AY17" s="308"/>
      <c r="AZ17" s="308"/>
      <c r="BA17" s="308"/>
      <c r="BB17" s="308"/>
      <c r="BC17" s="308"/>
      <c r="BD17" s="308"/>
      <c r="BE17" s="308"/>
      <c r="BF17" s="308"/>
      <c r="BG17" s="309"/>
      <c r="BH17" s="36"/>
      <c r="BI17" s="352"/>
      <c r="BJ17" s="353"/>
      <c r="BK17" s="353"/>
      <c r="BL17" s="353"/>
      <c r="BM17" s="353"/>
      <c r="BN17" s="354"/>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row>
    <row r="18" spans="1:100" ht="15" customHeight="1" x14ac:dyDescent="0.35">
      <c r="A18" s="36"/>
      <c r="B18" s="193"/>
      <c r="C18" s="194"/>
      <c r="D18" s="195"/>
      <c r="E18" s="387"/>
      <c r="F18" s="388"/>
      <c r="G18" s="388"/>
      <c r="H18" s="388"/>
      <c r="I18" s="388"/>
      <c r="J18" s="329" t="str">
        <f>IF(AND('Mapa final'!$K$35="Muy Alta",'Mapa final'!$O$35="Leve"),CONCATENATE("R",'Mapa final'!$A$35),"")</f>
        <v/>
      </c>
      <c r="K18" s="327"/>
      <c r="L18" s="327" t="e">
        <f>IF(AND('Mapa final'!#REF!="Muy Alta",'Mapa final'!#REF!="Leve"),CONCATENATE("R",'Mapa final'!#REF!),"")</f>
        <v>#REF!</v>
      </c>
      <c r="M18" s="327"/>
      <c r="N18" s="327" t="e">
        <f>IF(AND('Mapa final'!#REF!="Muy Alta",'Mapa final'!#REF!="Leve"),CONCATENATE("R",'Mapa final'!#REF!),"")</f>
        <v>#REF!</v>
      </c>
      <c r="O18" s="327"/>
      <c r="P18" s="327" t="e">
        <f>IF(AND('Mapa final'!#REF!="Muy Alta",'Mapa final'!#REF!="Leve"),CONCATENATE("R",'Mapa final'!#REF!),"")</f>
        <v>#REF!</v>
      </c>
      <c r="Q18" s="327"/>
      <c r="R18" s="327" t="e">
        <f>IF(AND('Mapa final'!#REF!="Muy Alta",'Mapa final'!#REF!="Leve"),CONCATENATE("R",'Mapa final'!#REF!),"")</f>
        <v>#REF!</v>
      </c>
      <c r="S18" s="327"/>
      <c r="T18" s="329" t="str">
        <f>IF(AND('Mapa final'!$K$35="Muy Alta",'Mapa final'!$O$35="Menor"),CONCATENATE("R",'Mapa final'!$A$35),"")</f>
        <v/>
      </c>
      <c r="U18" s="327"/>
      <c r="V18" s="327" t="e">
        <f>IF(AND('Mapa final'!#REF!="Muy Alta",'Mapa final'!#REF!="Menor"),CONCATENATE("R",'Mapa final'!#REF!),"")</f>
        <v>#REF!</v>
      </c>
      <c r="W18" s="327"/>
      <c r="X18" s="327" t="e">
        <f>IF(AND('Mapa final'!#REF!="Muy Alta",'Mapa final'!#REF!="Menor"),CONCATENATE("R",'Mapa final'!#REF!),"")</f>
        <v>#REF!</v>
      </c>
      <c r="Y18" s="327"/>
      <c r="Z18" s="327" t="e">
        <f>IF(AND('Mapa final'!#REF!="Muy Alta",'Mapa final'!#REF!="Menor"),CONCATENATE("R",'Mapa final'!#REF!),"")</f>
        <v>#REF!</v>
      </c>
      <c r="AA18" s="327"/>
      <c r="AB18" s="327" t="e">
        <f>IF(AND('Mapa final'!#REF!="Muy Alta",'Mapa final'!#REF!="Menor"),CONCATENATE("R",'Mapa final'!#REF!),"")</f>
        <v>#REF!</v>
      </c>
      <c r="AC18" s="327"/>
      <c r="AD18" s="329" t="str">
        <f>IF(AND('Mapa final'!$K$35="Muy Alta",'Mapa final'!$O$35="Moderado"),CONCATENATE("R",'Mapa final'!$A$35),"")</f>
        <v/>
      </c>
      <c r="AE18" s="327"/>
      <c r="AF18" s="327" t="e">
        <f>IF(AND('Mapa final'!#REF!="Muy Alta",'Mapa final'!#REF!="Moderado"),CONCATENATE("R",'Mapa final'!#REF!),"")</f>
        <v>#REF!</v>
      </c>
      <c r="AG18" s="327"/>
      <c r="AH18" s="327" t="e">
        <f>IF(AND('Mapa final'!#REF!="Muy Alta",'Mapa final'!#REF!="Moderado"),CONCATENATE("R",'Mapa final'!#REF!),"")</f>
        <v>#REF!</v>
      </c>
      <c r="AI18" s="327"/>
      <c r="AJ18" s="327" t="e">
        <f>IF(AND('Mapa final'!#REF!="Muy Alta",'Mapa final'!#REF!="Moderado"),CONCATENATE("R",'Mapa final'!#REF!),"")</f>
        <v>#REF!</v>
      </c>
      <c r="AK18" s="327"/>
      <c r="AL18" s="327" t="e">
        <f>IF(AND('Mapa final'!#REF!="Muy Alta",'Mapa final'!#REF!="Moderado"),CONCATENATE("R",'Mapa final'!#REF!),"")</f>
        <v>#REF!</v>
      </c>
      <c r="AM18" s="327"/>
      <c r="AN18" s="329" t="str">
        <f>IF(AND('Mapa final'!$K$35="Muy Alta",'Mapa final'!$O$35="Mayor"),CONCATENATE("R",'Mapa final'!$A$35),"")</f>
        <v/>
      </c>
      <c r="AO18" s="327"/>
      <c r="AP18" s="327" t="e">
        <f>IF(AND('Mapa final'!#REF!="Muy Alta",'Mapa final'!#REF!="Mayor"),CONCATENATE("R",'Mapa final'!#REF!),"")</f>
        <v>#REF!</v>
      </c>
      <c r="AQ18" s="327"/>
      <c r="AR18" s="327" t="e">
        <f>IF(AND('Mapa final'!#REF!="Muy Alta",'Mapa final'!#REF!="Mayor"),CONCATENATE("R",'Mapa final'!#REF!),"")</f>
        <v>#REF!</v>
      </c>
      <c r="AS18" s="327"/>
      <c r="AT18" s="327" t="e">
        <f>IF(AND('Mapa final'!#REF!="Muy Alta",'Mapa final'!#REF!="Mayor"),CONCATENATE("R",'Mapa final'!#REF!),"")</f>
        <v>#REF!</v>
      </c>
      <c r="AU18" s="327"/>
      <c r="AV18" s="327" t="e">
        <f>IF(AND('Mapa final'!#REF!="Muy Alta",'Mapa final'!#REF!="Mayor"),CONCATENATE("R",'Mapa final'!#REF!),"")</f>
        <v>#REF!</v>
      </c>
      <c r="AW18" s="327"/>
      <c r="AX18" s="310" t="str">
        <f>IF(AND('Mapa final'!$K$35="Muy Alta",'Mapa final'!$O$35="Catastrófico"),CONCATENATE("R",'Mapa final'!$A$35),"")</f>
        <v/>
      </c>
      <c r="AY18" s="308"/>
      <c r="AZ18" s="308" t="e">
        <f>IF(AND('Mapa final'!#REF!="Muy Alta",'Mapa final'!#REF!="Catastrófico"),CONCATENATE("R",'Mapa final'!#REF!),"")</f>
        <v>#REF!</v>
      </c>
      <c r="BA18" s="308"/>
      <c r="BB18" s="308" t="e">
        <f>IF(AND('Mapa final'!#REF!="Muy Alta",'Mapa final'!#REF!="Catastrófico"),CONCATENATE("R",'Mapa final'!#REF!),"")</f>
        <v>#REF!</v>
      </c>
      <c r="BC18" s="308"/>
      <c r="BD18" s="308" t="e">
        <f>IF(AND('Mapa final'!#REF!="Muy Alta",'Mapa final'!#REF!="Catastrófico"),CONCATENATE("R",'Mapa final'!#REF!),"")</f>
        <v>#REF!</v>
      </c>
      <c r="BE18" s="308"/>
      <c r="BF18" s="308" t="e">
        <f>IF(AND('Mapa final'!#REF!="Muy Alta",'Mapa final'!#REF!="Catastrófico"),CONCATENATE("R",'Mapa final'!#REF!),"")</f>
        <v>#REF!</v>
      </c>
      <c r="BG18" s="309"/>
      <c r="BH18" s="36"/>
      <c r="BI18" s="352"/>
      <c r="BJ18" s="353"/>
      <c r="BK18" s="353"/>
      <c r="BL18" s="353"/>
      <c r="BM18" s="353"/>
      <c r="BN18" s="354"/>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row>
    <row r="19" spans="1:100" ht="15" customHeight="1" x14ac:dyDescent="0.35">
      <c r="A19" s="36"/>
      <c r="B19" s="193"/>
      <c r="C19" s="194"/>
      <c r="D19" s="195"/>
      <c r="E19" s="387"/>
      <c r="F19" s="388"/>
      <c r="G19" s="388"/>
      <c r="H19" s="388"/>
      <c r="I19" s="388"/>
      <c r="J19" s="329"/>
      <c r="K19" s="327"/>
      <c r="L19" s="327"/>
      <c r="M19" s="327"/>
      <c r="N19" s="327"/>
      <c r="O19" s="327"/>
      <c r="P19" s="327"/>
      <c r="Q19" s="327"/>
      <c r="R19" s="327"/>
      <c r="S19" s="327"/>
      <c r="T19" s="329"/>
      <c r="U19" s="327"/>
      <c r="V19" s="327"/>
      <c r="W19" s="327"/>
      <c r="X19" s="327"/>
      <c r="Y19" s="327"/>
      <c r="Z19" s="327"/>
      <c r="AA19" s="327"/>
      <c r="AB19" s="327"/>
      <c r="AC19" s="327"/>
      <c r="AD19" s="329"/>
      <c r="AE19" s="327"/>
      <c r="AF19" s="327"/>
      <c r="AG19" s="327"/>
      <c r="AH19" s="327"/>
      <c r="AI19" s="327"/>
      <c r="AJ19" s="327"/>
      <c r="AK19" s="327"/>
      <c r="AL19" s="327"/>
      <c r="AM19" s="327"/>
      <c r="AN19" s="329"/>
      <c r="AO19" s="327"/>
      <c r="AP19" s="327"/>
      <c r="AQ19" s="327"/>
      <c r="AR19" s="327"/>
      <c r="AS19" s="327"/>
      <c r="AT19" s="327"/>
      <c r="AU19" s="327"/>
      <c r="AV19" s="327"/>
      <c r="AW19" s="327"/>
      <c r="AX19" s="310"/>
      <c r="AY19" s="308"/>
      <c r="AZ19" s="308"/>
      <c r="BA19" s="308"/>
      <c r="BB19" s="308"/>
      <c r="BC19" s="308"/>
      <c r="BD19" s="308"/>
      <c r="BE19" s="308"/>
      <c r="BF19" s="308"/>
      <c r="BG19" s="309"/>
      <c r="BH19" s="36"/>
      <c r="BI19" s="352"/>
      <c r="BJ19" s="353"/>
      <c r="BK19" s="353"/>
      <c r="BL19" s="353"/>
      <c r="BM19" s="353"/>
      <c r="BN19" s="354"/>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row>
    <row r="20" spans="1:100" ht="15" customHeight="1" x14ac:dyDescent="0.35">
      <c r="A20" s="36"/>
      <c r="B20" s="193"/>
      <c r="C20" s="194"/>
      <c r="D20" s="195"/>
      <c r="E20" s="387"/>
      <c r="F20" s="388"/>
      <c r="G20" s="388"/>
      <c r="H20" s="388"/>
      <c r="I20" s="388"/>
      <c r="J20" s="329" t="e">
        <f>IF(AND('Mapa final'!#REF!="Muy Alta",'Mapa final'!#REF!="Leve"),CONCATENATE("R",'Mapa final'!#REF!),"")</f>
        <v>#REF!</v>
      </c>
      <c r="K20" s="327"/>
      <c r="L20" s="327" t="e">
        <f>IF(AND('Mapa final'!#REF!="Muy Alta",'Mapa final'!#REF!="Leve"),CONCATENATE("R",'Mapa final'!#REF!),"")</f>
        <v>#REF!</v>
      </c>
      <c r="M20" s="327"/>
      <c r="N20" s="327" t="str">
        <f>IF(AND('Mapa final'!$K$38="Muy Alta",'Mapa final'!$O$38="Leve"),CONCATENATE("R",'Mapa final'!$A$38),"")</f>
        <v/>
      </c>
      <c r="O20" s="327"/>
      <c r="P20" s="327" t="e">
        <f>IF(AND('Mapa final'!#REF!="Muy Alta",'Mapa final'!#REF!="Leve"),CONCATENATE("R",'Mapa final'!#REF!),"")</f>
        <v>#REF!</v>
      </c>
      <c r="Q20" s="327"/>
      <c r="R20" s="327" t="e">
        <f>IF(AND('Mapa final'!#REF!="Muy Alta",'Mapa final'!#REF!="Leve"),CONCATENATE("R",'Mapa final'!#REF!),"")</f>
        <v>#REF!</v>
      </c>
      <c r="S20" s="327"/>
      <c r="T20" s="329" t="e">
        <f>IF(AND('Mapa final'!#REF!="Muy Alta",'Mapa final'!#REF!="Menor"),CONCATENATE("R",'Mapa final'!#REF!),"")</f>
        <v>#REF!</v>
      </c>
      <c r="U20" s="327"/>
      <c r="V20" s="327" t="e">
        <f>IF(AND('Mapa final'!#REF!="Muy Alta",'Mapa final'!#REF!="Menor"),CONCATENATE("R",'Mapa final'!#REF!),"")</f>
        <v>#REF!</v>
      </c>
      <c r="W20" s="327"/>
      <c r="X20" s="327" t="str">
        <f>IF(AND('Mapa final'!$K$38="Muy Alta",'Mapa final'!$O$38="Menor"),CONCATENATE("R",'Mapa final'!$A$38),"")</f>
        <v/>
      </c>
      <c r="Y20" s="327"/>
      <c r="Z20" s="327" t="e">
        <f>IF(AND('Mapa final'!#REF!="Muy Alta",'Mapa final'!#REF!="Menor"),CONCATENATE("R",'Mapa final'!#REF!),"")</f>
        <v>#REF!</v>
      </c>
      <c r="AA20" s="327"/>
      <c r="AB20" s="327" t="e">
        <f>IF(AND('Mapa final'!#REF!="Muy Alta",'Mapa final'!#REF!="Menor"),CONCATENATE("R",'Mapa final'!#REF!),"")</f>
        <v>#REF!</v>
      </c>
      <c r="AC20" s="327"/>
      <c r="AD20" s="329" t="e">
        <f>IF(AND('Mapa final'!#REF!="Muy Alta",'Mapa final'!#REF!="Moderado"),CONCATENATE("R",'Mapa final'!#REF!),"")</f>
        <v>#REF!</v>
      </c>
      <c r="AE20" s="327"/>
      <c r="AF20" s="327" t="e">
        <f>IF(AND('Mapa final'!#REF!="Muy Alta",'Mapa final'!#REF!="Moderado"),CONCATENATE("R",'Mapa final'!#REF!),"")</f>
        <v>#REF!</v>
      </c>
      <c r="AG20" s="327"/>
      <c r="AH20" s="327" t="str">
        <f>IF(AND('Mapa final'!$K$38="Muy Alta",'Mapa final'!$O$38="Moderado"),CONCATENATE("R",'Mapa final'!$A$38),"")</f>
        <v/>
      </c>
      <c r="AI20" s="327"/>
      <c r="AJ20" s="327" t="e">
        <f>IF(AND('Mapa final'!#REF!="Muy Alta",'Mapa final'!#REF!="Moderado"),CONCATENATE("R",'Mapa final'!#REF!),"")</f>
        <v>#REF!</v>
      </c>
      <c r="AK20" s="327"/>
      <c r="AL20" s="327" t="e">
        <f>IF(AND('Mapa final'!#REF!="Muy Alta",'Mapa final'!#REF!="Moderado"),CONCATENATE("R",'Mapa final'!#REF!),"")</f>
        <v>#REF!</v>
      </c>
      <c r="AM20" s="327"/>
      <c r="AN20" s="329" t="e">
        <f>IF(AND('Mapa final'!#REF!="Muy Alta",'Mapa final'!#REF!="Mayor"),CONCATENATE("R",'Mapa final'!#REF!),"")</f>
        <v>#REF!</v>
      </c>
      <c r="AO20" s="327"/>
      <c r="AP20" s="327" t="e">
        <f>IF(AND('Mapa final'!#REF!="Muy Alta",'Mapa final'!#REF!="Mayor"),CONCATENATE("R",'Mapa final'!#REF!),"")</f>
        <v>#REF!</v>
      </c>
      <c r="AQ20" s="327"/>
      <c r="AR20" s="327" t="str">
        <f>IF(AND('Mapa final'!$K$38="Muy Alta",'Mapa final'!$O$38="Mayor"),CONCATENATE("R",'Mapa final'!$A$38),"")</f>
        <v/>
      </c>
      <c r="AS20" s="327"/>
      <c r="AT20" s="327" t="e">
        <f>IF(AND('Mapa final'!#REF!="Muy Alta",'Mapa final'!#REF!="Mayor"),CONCATENATE("R",'Mapa final'!#REF!),"")</f>
        <v>#REF!</v>
      </c>
      <c r="AU20" s="327"/>
      <c r="AV20" s="327" t="e">
        <f>IF(AND('Mapa final'!#REF!="Muy Alta",'Mapa final'!#REF!="Mayor"),CONCATENATE("R",'Mapa final'!#REF!),"")</f>
        <v>#REF!</v>
      </c>
      <c r="AW20" s="327"/>
      <c r="AX20" s="310" t="e">
        <f>IF(AND('Mapa final'!#REF!="Muy Alta",'Mapa final'!#REF!="Catastrófico"),CONCATENATE("R",'Mapa final'!#REF!),"")</f>
        <v>#REF!</v>
      </c>
      <c r="AY20" s="308"/>
      <c r="AZ20" s="308" t="e">
        <f>IF(AND('Mapa final'!#REF!="Muy Alta",'Mapa final'!#REF!="Catastrófico"),CONCATENATE("R",'Mapa final'!#REF!),"")</f>
        <v>#REF!</v>
      </c>
      <c r="BA20" s="308"/>
      <c r="BB20" s="308" t="str">
        <f>IF(AND('Mapa final'!$K$38="Muy Alta",'Mapa final'!$O$38="Catastrófico"),CONCATENATE("R",'Mapa final'!$A$38),"")</f>
        <v/>
      </c>
      <c r="BC20" s="308"/>
      <c r="BD20" s="308" t="e">
        <f>IF(AND('Mapa final'!#REF!="Muy Alta",'Mapa final'!#REF!="Catastrófico"),CONCATENATE("R",'Mapa final'!#REF!),"")</f>
        <v>#REF!</v>
      </c>
      <c r="BE20" s="308"/>
      <c r="BF20" s="308" t="e">
        <f>IF(AND('Mapa final'!#REF!="Muy Alta",'Mapa final'!#REF!="Catastrófico"),CONCATENATE("R",'Mapa final'!#REF!),"")</f>
        <v>#REF!</v>
      </c>
      <c r="BG20" s="309"/>
      <c r="BH20" s="36"/>
      <c r="BI20" s="352"/>
      <c r="BJ20" s="353"/>
      <c r="BK20" s="353"/>
      <c r="BL20" s="353"/>
      <c r="BM20" s="353"/>
      <c r="BN20" s="354"/>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row>
    <row r="21" spans="1:100" ht="15" customHeight="1" x14ac:dyDescent="0.35">
      <c r="A21" s="36"/>
      <c r="B21" s="193"/>
      <c r="C21" s="194"/>
      <c r="D21" s="195"/>
      <c r="E21" s="387"/>
      <c r="F21" s="388"/>
      <c r="G21" s="388"/>
      <c r="H21" s="388"/>
      <c r="I21" s="388"/>
      <c r="J21" s="329"/>
      <c r="K21" s="327"/>
      <c r="L21" s="327"/>
      <c r="M21" s="327"/>
      <c r="N21" s="327"/>
      <c r="O21" s="327"/>
      <c r="P21" s="327"/>
      <c r="Q21" s="327"/>
      <c r="R21" s="327"/>
      <c r="S21" s="327"/>
      <c r="T21" s="329"/>
      <c r="U21" s="327"/>
      <c r="V21" s="327"/>
      <c r="W21" s="327"/>
      <c r="X21" s="327"/>
      <c r="Y21" s="327"/>
      <c r="Z21" s="327"/>
      <c r="AA21" s="327"/>
      <c r="AB21" s="327"/>
      <c r="AC21" s="327"/>
      <c r="AD21" s="329"/>
      <c r="AE21" s="327"/>
      <c r="AF21" s="327"/>
      <c r="AG21" s="327"/>
      <c r="AH21" s="327"/>
      <c r="AI21" s="327"/>
      <c r="AJ21" s="327"/>
      <c r="AK21" s="327"/>
      <c r="AL21" s="327"/>
      <c r="AM21" s="327"/>
      <c r="AN21" s="329"/>
      <c r="AO21" s="327"/>
      <c r="AP21" s="327"/>
      <c r="AQ21" s="327"/>
      <c r="AR21" s="327"/>
      <c r="AS21" s="327"/>
      <c r="AT21" s="327"/>
      <c r="AU21" s="327"/>
      <c r="AV21" s="327"/>
      <c r="AW21" s="327"/>
      <c r="AX21" s="310"/>
      <c r="AY21" s="308"/>
      <c r="AZ21" s="308"/>
      <c r="BA21" s="308"/>
      <c r="BB21" s="308"/>
      <c r="BC21" s="308"/>
      <c r="BD21" s="308"/>
      <c r="BE21" s="308"/>
      <c r="BF21" s="308"/>
      <c r="BG21" s="309"/>
      <c r="BH21" s="36"/>
      <c r="BI21" s="352"/>
      <c r="BJ21" s="353"/>
      <c r="BK21" s="353"/>
      <c r="BL21" s="353"/>
      <c r="BM21" s="353"/>
      <c r="BN21" s="354"/>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row>
    <row r="22" spans="1:100" ht="15" customHeight="1" x14ac:dyDescent="0.35">
      <c r="A22" s="36"/>
      <c r="B22" s="193"/>
      <c r="C22" s="194"/>
      <c r="D22" s="195"/>
      <c r="E22" s="387"/>
      <c r="F22" s="388"/>
      <c r="G22" s="388"/>
      <c r="H22" s="388"/>
      <c r="I22" s="388"/>
      <c r="J22" s="329" t="str">
        <f>IF(AND('Mapa final'!$K$41="Muy Alta",'Mapa final'!$O$41="Leve"),CONCATENATE("R",'Mapa final'!$A$41),"")</f>
        <v/>
      </c>
      <c r="K22" s="327"/>
      <c r="L22" s="327" t="e">
        <f>IF(AND('Mapa final'!#REF!="Muy Alta",'Mapa final'!#REF!="Leve"),CONCATENATE("R",'Mapa final'!#REF!),"")</f>
        <v>#REF!</v>
      </c>
      <c r="M22" s="327"/>
      <c r="N22" s="327" t="str">
        <f>IF(AND('Mapa final'!$K$44="Muy Alta",'Mapa final'!$O$44="Leve"),CONCATENATE("R",'Mapa final'!$A$44),"")</f>
        <v/>
      </c>
      <c r="O22" s="327"/>
      <c r="P22" s="327" t="str">
        <f>IF(AND('Mapa final'!$K$47="Muy Alta",'Mapa final'!$O$47="Leve"),CONCATENATE("R",'Mapa final'!$A$47),"")</f>
        <v/>
      </c>
      <c r="Q22" s="327"/>
      <c r="R22" s="327" t="str">
        <f>IF(AND('Mapa final'!$K$50="Muy Alta",'Mapa final'!$O$50="Leve"),CONCATENATE("R",'Mapa final'!$A$50),"")</f>
        <v/>
      </c>
      <c r="S22" s="328"/>
      <c r="T22" s="329" t="str">
        <f>IF(AND('Mapa final'!$K$41="Muy Alta",'Mapa final'!$O$41="Menor"),CONCATENATE("R",'Mapa final'!$A$41),"")</f>
        <v/>
      </c>
      <c r="U22" s="327"/>
      <c r="V22" s="327" t="e">
        <f>IF(AND('Mapa final'!#REF!="Muy Alta",'Mapa final'!#REF!="Menor"),CONCATENATE("R",'Mapa final'!#REF!),"")</f>
        <v>#REF!</v>
      </c>
      <c r="W22" s="327"/>
      <c r="X22" s="327" t="str">
        <f>IF(AND('Mapa final'!$K$44="Muy Alta",'Mapa final'!$O$44="Menor"),CONCATENATE("R",'Mapa final'!$A$44),"")</f>
        <v/>
      </c>
      <c r="Y22" s="327"/>
      <c r="Z22" s="327" t="str">
        <f>IF(AND('Mapa final'!$K$47="Muy Alta",'Mapa final'!$O$47="Menor"),CONCATENATE("R",'Mapa final'!$A$47),"")</f>
        <v/>
      </c>
      <c r="AA22" s="327"/>
      <c r="AB22" s="327" t="str">
        <f>IF(AND('Mapa final'!$K$50="Muy Alta",'Mapa final'!$O$50="Menor"),CONCATENATE("R",'Mapa final'!$A$50),"")</f>
        <v/>
      </c>
      <c r="AC22" s="328"/>
      <c r="AD22" s="329" t="str">
        <f>IF(AND('Mapa final'!$K$41="Muy Alta",'Mapa final'!$O$41="Moderado"),CONCATENATE("R",'Mapa final'!$A$41),"")</f>
        <v/>
      </c>
      <c r="AE22" s="327"/>
      <c r="AF22" s="327" t="e">
        <f>IF(AND('Mapa final'!#REF!="Muy Alta",'Mapa final'!#REF!="Moderado"),CONCATENATE("R",'Mapa final'!#REF!),"")</f>
        <v>#REF!</v>
      </c>
      <c r="AG22" s="327"/>
      <c r="AH22" s="327" t="str">
        <f>IF(AND('Mapa final'!$K$44="Muy Alta",'Mapa final'!$O$44="Moderado"),CONCATENATE("R",'Mapa final'!$A$44),"")</f>
        <v/>
      </c>
      <c r="AI22" s="327"/>
      <c r="AJ22" s="327" t="str">
        <f>IF(AND('Mapa final'!$K$47="Muy Alta",'Mapa final'!$O$47="Moderado"),CONCATENATE("R",'Mapa final'!$A$47),"")</f>
        <v/>
      </c>
      <c r="AK22" s="327"/>
      <c r="AL22" s="327" t="str">
        <f>IF(AND('Mapa final'!$K$50="Muy Alta",'Mapa final'!$O$50="Moderado"),CONCATENATE("R",'Mapa final'!$A$50),"")</f>
        <v/>
      </c>
      <c r="AM22" s="328"/>
      <c r="AN22" s="329" t="str">
        <f>IF(AND('Mapa final'!$K$41="Muy Alta",'Mapa final'!$O$41="Mayor"),CONCATENATE("R",'Mapa final'!$A$41),"")</f>
        <v/>
      </c>
      <c r="AO22" s="327"/>
      <c r="AP22" s="327" t="e">
        <f>IF(AND('Mapa final'!#REF!="Muy Alta",'Mapa final'!#REF!="Mayor"),CONCATENATE("R",'Mapa final'!#REF!),"")</f>
        <v>#REF!</v>
      </c>
      <c r="AQ22" s="327"/>
      <c r="AR22" s="327" t="str">
        <f>IF(AND('Mapa final'!$K$44="Muy Alta",'Mapa final'!$O$44="Mayor"),CONCATENATE("R",'Mapa final'!$A$44),"")</f>
        <v/>
      </c>
      <c r="AS22" s="327"/>
      <c r="AT22" s="327" t="str">
        <f>IF(AND('Mapa final'!$K$47="Muy Alta",'Mapa final'!$O$47="Mayor"),CONCATENATE("R",'Mapa final'!$A$47),"")</f>
        <v/>
      </c>
      <c r="AU22" s="327"/>
      <c r="AV22" s="327" t="str">
        <f>IF(AND('Mapa final'!$K$50="Muy Alta",'Mapa final'!$O$50="Mayor"),CONCATENATE("R",'Mapa final'!$A$50),"")</f>
        <v/>
      </c>
      <c r="AW22" s="328"/>
      <c r="AX22" s="310" t="str">
        <f>IF(AND('Mapa final'!$K$41="Muy Alta",'Mapa final'!$O$41="Catastrófico"),CONCATENATE("R",'Mapa final'!$A$41),"")</f>
        <v/>
      </c>
      <c r="AY22" s="308"/>
      <c r="AZ22" s="308" t="e">
        <f>IF(AND('Mapa final'!#REF!="Muy Alta",'Mapa final'!#REF!="Catastrófico"),CONCATENATE("R",'Mapa final'!#REF!),"")</f>
        <v>#REF!</v>
      </c>
      <c r="BA22" s="308"/>
      <c r="BB22" s="308" t="str">
        <f>IF(AND('Mapa final'!$K$44="Muy Alta",'Mapa final'!$O$44="Catastrófico"),CONCATENATE("R",'Mapa final'!$A$44),"")</f>
        <v/>
      </c>
      <c r="BC22" s="308"/>
      <c r="BD22" s="308" t="str">
        <f>IF(AND('Mapa final'!$K$47="Muy Alta",'Mapa final'!$O$47="Catastrófico"),CONCATENATE("R",'Mapa final'!$A$47),"")</f>
        <v/>
      </c>
      <c r="BE22" s="308"/>
      <c r="BF22" s="308" t="str">
        <f>IF(AND('Mapa final'!$K$50="Muy Alta",'Mapa final'!$O$50="Catastrófico"),CONCATENATE("R",'Mapa final'!$A$50),"")</f>
        <v/>
      </c>
      <c r="BG22" s="309"/>
      <c r="BH22" s="36"/>
      <c r="BI22" s="352"/>
      <c r="BJ22" s="353"/>
      <c r="BK22" s="353"/>
      <c r="BL22" s="353"/>
      <c r="BM22" s="353"/>
      <c r="BN22" s="354"/>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row>
    <row r="23" spans="1:100" ht="15" customHeight="1" thickBot="1" x14ac:dyDescent="0.4">
      <c r="A23" s="36"/>
      <c r="B23" s="193"/>
      <c r="C23" s="194"/>
      <c r="D23" s="195"/>
      <c r="E23" s="387"/>
      <c r="F23" s="388"/>
      <c r="G23" s="388"/>
      <c r="H23" s="388"/>
      <c r="I23" s="388"/>
      <c r="J23" s="329"/>
      <c r="K23" s="327"/>
      <c r="L23" s="327"/>
      <c r="M23" s="327"/>
      <c r="N23" s="327"/>
      <c r="O23" s="327"/>
      <c r="P23" s="327"/>
      <c r="Q23" s="327"/>
      <c r="R23" s="327"/>
      <c r="S23" s="328"/>
      <c r="T23" s="329"/>
      <c r="U23" s="327"/>
      <c r="V23" s="327"/>
      <c r="W23" s="327"/>
      <c r="X23" s="327"/>
      <c r="Y23" s="327"/>
      <c r="Z23" s="327"/>
      <c r="AA23" s="327"/>
      <c r="AB23" s="327"/>
      <c r="AC23" s="328"/>
      <c r="AD23" s="329"/>
      <c r="AE23" s="327"/>
      <c r="AF23" s="327"/>
      <c r="AG23" s="327"/>
      <c r="AH23" s="327"/>
      <c r="AI23" s="327"/>
      <c r="AJ23" s="327"/>
      <c r="AK23" s="327"/>
      <c r="AL23" s="327"/>
      <c r="AM23" s="328"/>
      <c r="AN23" s="329"/>
      <c r="AO23" s="327"/>
      <c r="AP23" s="327"/>
      <c r="AQ23" s="327"/>
      <c r="AR23" s="327"/>
      <c r="AS23" s="327"/>
      <c r="AT23" s="327"/>
      <c r="AU23" s="327"/>
      <c r="AV23" s="327"/>
      <c r="AW23" s="328"/>
      <c r="AX23" s="345"/>
      <c r="AY23" s="333"/>
      <c r="AZ23" s="333"/>
      <c r="BA23" s="333"/>
      <c r="BB23" s="333"/>
      <c r="BC23" s="333"/>
      <c r="BD23" s="333"/>
      <c r="BE23" s="333"/>
      <c r="BF23" s="333"/>
      <c r="BG23" s="334"/>
      <c r="BH23" s="36"/>
      <c r="BI23" s="352"/>
      <c r="BJ23" s="353"/>
      <c r="BK23" s="353"/>
      <c r="BL23" s="353"/>
      <c r="BM23" s="353"/>
      <c r="BN23" s="354"/>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row>
    <row r="24" spans="1:100" ht="15" customHeight="1" x14ac:dyDescent="0.35">
      <c r="A24" s="36"/>
      <c r="B24" s="193"/>
      <c r="C24" s="194"/>
      <c r="D24" s="195"/>
      <c r="E24" s="385" t="s">
        <v>99</v>
      </c>
      <c r="F24" s="386"/>
      <c r="G24" s="386"/>
      <c r="H24" s="386"/>
      <c r="I24" s="386"/>
      <c r="J24" s="322" t="str">
        <f>IF(AND('Mapa final'!$K$7="Alta",'Mapa final'!$O$7="Leve"),CONCATENATE("R",'Mapa final'!$A$7),"")</f>
        <v/>
      </c>
      <c r="K24" s="323"/>
      <c r="L24" s="323" t="e">
        <f>IF(AND('Mapa final'!#REF!="Alta",'Mapa final'!#REF!="Leve"),CONCATENATE("R",'Mapa final'!#REF!),"")</f>
        <v>#REF!</v>
      </c>
      <c r="M24" s="323"/>
      <c r="N24" s="323" t="e">
        <f>IF(AND('Mapa final'!#REF!="Alta",'Mapa final'!#REF!="Leve"),CONCATENATE("R",'Mapa final'!#REF!),"")</f>
        <v>#REF!</v>
      </c>
      <c r="O24" s="323"/>
      <c r="P24" s="323" t="e">
        <f>IF(AND('Mapa final'!#REF!="Alta",'Mapa final'!#REF!="Leve"),CONCATENATE("R",'Mapa final'!#REF!),"")</f>
        <v>#REF!</v>
      </c>
      <c r="Q24" s="323"/>
      <c r="R24" s="323" t="e">
        <f>IF(AND('Mapa final'!#REF!="Alta",'Mapa final'!#REF!="Leve"),CONCATENATE("R",'Mapa final'!#REF!),"")</f>
        <v>#REF!</v>
      </c>
      <c r="S24" s="324"/>
      <c r="T24" s="322" t="str">
        <f>IF(AND('Mapa final'!$K$7="Alta",'Mapa final'!$O$7="Menor"),CONCATENATE("R",'Mapa final'!$A$7),"")</f>
        <v/>
      </c>
      <c r="U24" s="323"/>
      <c r="V24" s="323" t="e">
        <f>IF(AND('Mapa final'!#REF!="Alta",'Mapa final'!#REF!="Menor"),CONCATENATE("R",'Mapa final'!#REF!),"")</f>
        <v>#REF!</v>
      </c>
      <c r="W24" s="323"/>
      <c r="X24" s="323" t="e">
        <f>IF(AND('Mapa final'!#REF!="Alta",'Mapa final'!#REF!="Menor"),CONCATENATE("R",'Mapa final'!#REF!),"")</f>
        <v>#REF!</v>
      </c>
      <c r="Y24" s="323"/>
      <c r="Z24" s="323" t="e">
        <f>IF(AND('Mapa final'!#REF!="Alta",'Mapa final'!#REF!="Menor"),CONCATENATE("R",'Mapa final'!#REF!),"")</f>
        <v>#REF!</v>
      </c>
      <c r="AA24" s="323"/>
      <c r="AB24" s="323" t="e">
        <f>IF(AND('Mapa final'!#REF!="Alta",'Mapa final'!#REF!="Menor"),CONCATENATE("R",'Mapa final'!#REF!),"")</f>
        <v>#REF!</v>
      </c>
      <c r="AC24" s="324"/>
      <c r="AD24" s="325" t="str">
        <f>IF(AND('Mapa final'!$K$7="Alta",'Mapa final'!$O$7="Moderado"),CONCATENATE("R",'Mapa final'!$A$7),"")</f>
        <v/>
      </c>
      <c r="AE24" s="326"/>
      <c r="AF24" s="326" t="e">
        <f>IF(AND('Mapa final'!#REF!="Alta",'Mapa final'!#REF!="Moderado"),CONCATENATE("R",'Mapa final'!#REF!),"")</f>
        <v>#REF!</v>
      </c>
      <c r="AG24" s="326"/>
      <c r="AH24" s="326" t="e">
        <f>IF(AND('Mapa final'!#REF!="Alta",'Mapa final'!#REF!="Moderado"),CONCATENATE("R",'Mapa final'!#REF!),"")</f>
        <v>#REF!</v>
      </c>
      <c r="AI24" s="326"/>
      <c r="AJ24" s="326" t="e">
        <f>IF(AND('Mapa final'!#REF!="Alta",'Mapa final'!#REF!="Moderado"),CONCATENATE("R",'Mapa final'!#REF!),"")</f>
        <v>#REF!</v>
      </c>
      <c r="AK24" s="326"/>
      <c r="AL24" s="326" t="e">
        <f>IF(AND('Mapa final'!#REF!="Alta",'Mapa final'!#REF!="Moderado"),CONCATENATE("R",'Mapa final'!#REF!),"")</f>
        <v>#REF!</v>
      </c>
      <c r="AM24" s="330"/>
      <c r="AN24" s="325" t="str">
        <f>IF(AND('Mapa final'!$K$7="Alta",'Mapa final'!$O$7="Mayor"),CONCATENATE("R",'Mapa final'!$A$7),"")</f>
        <v/>
      </c>
      <c r="AO24" s="326"/>
      <c r="AP24" s="326" t="e">
        <f>IF(AND('Mapa final'!#REF!="Alta",'Mapa final'!#REF!="Mayor"),CONCATENATE("R",'Mapa final'!#REF!),"")</f>
        <v>#REF!</v>
      </c>
      <c r="AQ24" s="326"/>
      <c r="AR24" s="326" t="e">
        <f>IF(AND('Mapa final'!#REF!="Alta",'Mapa final'!#REF!="Mayor"),CONCATENATE("R",'Mapa final'!#REF!),"")</f>
        <v>#REF!</v>
      </c>
      <c r="AS24" s="326"/>
      <c r="AT24" s="326" t="e">
        <f>IF(AND('Mapa final'!#REF!="Alta",'Mapa final'!#REF!="Mayor"),CONCATENATE("R",'Mapa final'!#REF!),"")</f>
        <v>#REF!</v>
      </c>
      <c r="AU24" s="326"/>
      <c r="AV24" s="326" t="e">
        <f>IF(AND('Mapa final'!#REF!="Alta",'Mapa final'!#REF!="Mayor"),CONCATENATE("R",'Mapa final'!#REF!),"")</f>
        <v>#REF!</v>
      </c>
      <c r="AW24" s="330"/>
      <c r="AX24" s="343" t="str">
        <f>IF(AND('Mapa final'!$K$7="Alta",'Mapa final'!$O$7="Catastrófico"),CONCATENATE("R",'Mapa final'!$A$7),"")</f>
        <v/>
      </c>
      <c r="AY24" s="331"/>
      <c r="AZ24" s="331" t="e">
        <f>IF(AND('Mapa final'!#REF!="Alta",'Mapa final'!#REF!="Catastrófico"),CONCATENATE("R",'Mapa final'!#REF!),"")</f>
        <v>#REF!</v>
      </c>
      <c r="BA24" s="331"/>
      <c r="BB24" s="331" t="e">
        <f>IF(AND('Mapa final'!#REF!="Alta",'Mapa final'!#REF!="Catastrófico"),CONCATENATE("R",'Mapa final'!#REF!),"")</f>
        <v>#REF!</v>
      </c>
      <c r="BC24" s="331"/>
      <c r="BD24" s="331" t="e">
        <f>IF(AND('Mapa final'!#REF!="Alta",'Mapa final'!#REF!="Catastrófico"),CONCATENATE("R",'Mapa final'!#REF!),"")</f>
        <v>#REF!</v>
      </c>
      <c r="BE24" s="331"/>
      <c r="BF24" s="331" t="e">
        <f>IF(AND('Mapa final'!#REF!="Alta",'Mapa final'!#REF!="Catastrófico"),CONCATENATE("R",'Mapa final'!#REF!),"")</f>
        <v>#REF!</v>
      </c>
      <c r="BG24" s="344"/>
      <c r="BH24" s="36"/>
      <c r="BI24" s="352"/>
      <c r="BJ24" s="353"/>
      <c r="BK24" s="353"/>
      <c r="BL24" s="353"/>
      <c r="BM24" s="353"/>
      <c r="BN24" s="354"/>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row>
    <row r="25" spans="1:100" ht="15" customHeight="1" x14ac:dyDescent="0.35">
      <c r="A25" s="36"/>
      <c r="B25" s="193"/>
      <c r="C25" s="194"/>
      <c r="D25" s="195"/>
      <c r="E25" s="387"/>
      <c r="F25" s="388"/>
      <c r="G25" s="388"/>
      <c r="H25" s="388"/>
      <c r="I25" s="388"/>
      <c r="J25" s="313"/>
      <c r="K25" s="320"/>
      <c r="L25" s="320"/>
      <c r="M25" s="320"/>
      <c r="N25" s="320"/>
      <c r="O25" s="320"/>
      <c r="P25" s="320"/>
      <c r="Q25" s="320"/>
      <c r="R25" s="320"/>
      <c r="S25" s="312"/>
      <c r="T25" s="313"/>
      <c r="U25" s="320"/>
      <c r="V25" s="320"/>
      <c r="W25" s="320"/>
      <c r="X25" s="320"/>
      <c r="Y25" s="320"/>
      <c r="Z25" s="320"/>
      <c r="AA25" s="320"/>
      <c r="AB25" s="320"/>
      <c r="AC25" s="312"/>
      <c r="AD25" s="316"/>
      <c r="AE25" s="317"/>
      <c r="AF25" s="317"/>
      <c r="AG25" s="317"/>
      <c r="AH25" s="317"/>
      <c r="AI25" s="317"/>
      <c r="AJ25" s="317"/>
      <c r="AK25" s="317"/>
      <c r="AL25" s="317"/>
      <c r="AM25" s="321"/>
      <c r="AN25" s="316"/>
      <c r="AO25" s="317"/>
      <c r="AP25" s="317"/>
      <c r="AQ25" s="317"/>
      <c r="AR25" s="317"/>
      <c r="AS25" s="317"/>
      <c r="AT25" s="317"/>
      <c r="AU25" s="317"/>
      <c r="AV25" s="317"/>
      <c r="AW25" s="321"/>
      <c r="AX25" s="310"/>
      <c r="AY25" s="308"/>
      <c r="AZ25" s="308"/>
      <c r="BA25" s="308"/>
      <c r="BB25" s="308"/>
      <c r="BC25" s="308"/>
      <c r="BD25" s="308"/>
      <c r="BE25" s="308"/>
      <c r="BF25" s="308"/>
      <c r="BG25" s="309"/>
      <c r="BH25" s="36"/>
      <c r="BI25" s="352"/>
      <c r="BJ25" s="353"/>
      <c r="BK25" s="353"/>
      <c r="BL25" s="353"/>
      <c r="BM25" s="353"/>
      <c r="BN25" s="354"/>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row>
    <row r="26" spans="1:100" ht="15" customHeight="1" x14ac:dyDescent="0.35">
      <c r="A26" s="36"/>
      <c r="B26" s="193"/>
      <c r="C26" s="194"/>
      <c r="D26" s="195"/>
      <c r="E26" s="387"/>
      <c r="F26" s="388"/>
      <c r="G26" s="388"/>
      <c r="H26" s="388"/>
      <c r="I26" s="388"/>
      <c r="J26" s="313" t="str">
        <f>IF(AND('Mapa final'!$K$10="Alta",'Mapa final'!$O$10="Leve"),CONCATENATE("R",'Mapa final'!$A$10),"")</f>
        <v/>
      </c>
      <c r="K26" s="320"/>
      <c r="L26" s="320" t="e">
        <f>IF(AND('Mapa final'!#REF!="Alta",'Mapa final'!#REF!="Leve"),CONCATENATE("R",'Mapa final'!#REF!),"")</f>
        <v>#REF!</v>
      </c>
      <c r="M26" s="320"/>
      <c r="N26" s="320" t="e">
        <f>IF(AND('Mapa final'!#REF!="Alta",'Mapa final'!#REF!="Leve"),CONCATENATE("R",'Mapa final'!#REF!),"")</f>
        <v>#REF!</v>
      </c>
      <c r="O26" s="320"/>
      <c r="P26" s="320" t="str">
        <f>IF(AND('Mapa final'!$K$13="Alta",'Mapa final'!$O$13="Leve"),CONCATENATE("R",'Mapa final'!$A$13),"")</f>
        <v/>
      </c>
      <c r="Q26" s="320"/>
      <c r="R26" s="320" t="e">
        <f>IF(AND('Mapa final'!#REF!="Alta",'Mapa final'!#REF!="Leve"),CONCATENATE("R",'Mapa final'!#REF!),"")</f>
        <v>#REF!</v>
      </c>
      <c r="S26" s="312"/>
      <c r="T26" s="313" t="str">
        <f>IF(AND('Mapa final'!$K$10="Alta",'Mapa final'!$O$10="Menor"),CONCATENATE("R",'Mapa final'!$A$10),"")</f>
        <v/>
      </c>
      <c r="U26" s="320"/>
      <c r="V26" s="320" t="e">
        <f>IF(AND('Mapa final'!#REF!="Alta",'Mapa final'!#REF!="Menor"),CONCATENATE("R",'Mapa final'!#REF!),"")</f>
        <v>#REF!</v>
      </c>
      <c r="W26" s="320"/>
      <c r="X26" s="320" t="e">
        <f>IF(AND('Mapa final'!#REF!="Alta",'Mapa final'!#REF!="Menor"),CONCATENATE("R",'Mapa final'!#REF!),"")</f>
        <v>#REF!</v>
      </c>
      <c r="Y26" s="320"/>
      <c r="Z26" s="320" t="str">
        <f>IF(AND('Mapa final'!$K$13="Alta",'Mapa final'!$O$13="Menor"),CONCATENATE("R",'Mapa final'!$A$13),"")</f>
        <v/>
      </c>
      <c r="AA26" s="320"/>
      <c r="AB26" s="320" t="e">
        <f>IF(AND('Mapa final'!#REF!="Alta",'Mapa final'!#REF!="Menor"),CONCATENATE("R",'Mapa final'!#REF!),"")</f>
        <v>#REF!</v>
      </c>
      <c r="AC26" s="312"/>
      <c r="AD26" s="316" t="str">
        <f>IF(AND('Mapa final'!$K$10="Alta",'Mapa final'!$O$10="Moderado"),CONCATENATE("R",'Mapa final'!$A$10),"")</f>
        <v>R2</v>
      </c>
      <c r="AE26" s="317"/>
      <c r="AF26" s="317" t="e">
        <f>IF(AND('Mapa final'!#REF!="Alta",'Mapa final'!#REF!="Moderado"),CONCATENATE("R",'Mapa final'!#REF!),"")</f>
        <v>#REF!</v>
      </c>
      <c r="AG26" s="317"/>
      <c r="AH26" s="317" t="e">
        <f>IF(AND('Mapa final'!#REF!="Alta",'Mapa final'!#REF!="Moderado"),CONCATENATE("R",'Mapa final'!#REF!),"")</f>
        <v>#REF!</v>
      </c>
      <c r="AI26" s="317"/>
      <c r="AJ26" s="317" t="str">
        <f>IF(AND('Mapa final'!$K$13="Alta",'Mapa final'!$O$13="Moderado"),CONCATENATE("R",'Mapa final'!$A$13),"")</f>
        <v/>
      </c>
      <c r="AK26" s="317"/>
      <c r="AL26" s="317" t="e">
        <f>IF(AND('Mapa final'!#REF!="Alta",'Mapa final'!#REF!="Moderado"),CONCATENATE("R",'Mapa final'!#REF!),"")</f>
        <v>#REF!</v>
      </c>
      <c r="AM26" s="321"/>
      <c r="AN26" s="316" t="str">
        <f>IF(AND('Mapa final'!$K$10="Alta",'Mapa final'!$O$10="Mayor"),CONCATENATE("R",'Mapa final'!$A$10),"")</f>
        <v/>
      </c>
      <c r="AO26" s="317"/>
      <c r="AP26" s="317" t="e">
        <f>IF(AND('Mapa final'!#REF!="Alta",'Mapa final'!#REF!="Mayor"),CONCATENATE("R",'Mapa final'!#REF!),"")</f>
        <v>#REF!</v>
      </c>
      <c r="AQ26" s="317"/>
      <c r="AR26" s="317" t="e">
        <f>IF(AND('Mapa final'!#REF!="Alta",'Mapa final'!#REF!="Mayor"),CONCATENATE("R",'Mapa final'!#REF!),"")</f>
        <v>#REF!</v>
      </c>
      <c r="AS26" s="317"/>
      <c r="AT26" s="317" t="str">
        <f>IF(AND('Mapa final'!$K$13="Alta",'Mapa final'!$O$13="Mayor"),CONCATENATE("R",'Mapa final'!$A$13),"")</f>
        <v/>
      </c>
      <c r="AU26" s="317"/>
      <c r="AV26" s="317" t="e">
        <f>IF(AND('Mapa final'!#REF!="Alta",'Mapa final'!#REF!="Mayor"),CONCATENATE("R",'Mapa final'!#REF!),"")</f>
        <v>#REF!</v>
      </c>
      <c r="AW26" s="321"/>
      <c r="AX26" s="310" t="str">
        <f>IF(AND('Mapa final'!$K$10="Alta",'Mapa final'!$O$10="Catastrófico"),CONCATENATE("R",'Mapa final'!$A$10),"")</f>
        <v/>
      </c>
      <c r="AY26" s="308"/>
      <c r="AZ26" s="308" t="e">
        <f>IF(AND('Mapa final'!#REF!="Alta",'Mapa final'!#REF!="Catastrófico"),CONCATENATE("R",'Mapa final'!#REF!),"")</f>
        <v>#REF!</v>
      </c>
      <c r="BA26" s="308"/>
      <c r="BB26" s="308" t="e">
        <f>IF(AND('Mapa final'!#REF!="Alta",'Mapa final'!#REF!="Catastrófico"),CONCATENATE("R",'Mapa final'!#REF!),"")</f>
        <v>#REF!</v>
      </c>
      <c r="BC26" s="308"/>
      <c r="BD26" s="308" t="str">
        <f>IF(AND('Mapa final'!$K$13="Alta",'Mapa final'!$O$13="Catastrófico"),CONCATENATE("R",'Mapa final'!$A$13),"")</f>
        <v/>
      </c>
      <c r="BE26" s="308"/>
      <c r="BF26" s="308" t="e">
        <f>IF(AND('Mapa final'!#REF!="Alta",'Mapa final'!#REF!="Catastrófico"),CONCATENATE("R",'Mapa final'!#REF!),"")</f>
        <v>#REF!</v>
      </c>
      <c r="BG26" s="309"/>
      <c r="BH26" s="36"/>
      <c r="BI26" s="352"/>
      <c r="BJ26" s="353"/>
      <c r="BK26" s="353"/>
      <c r="BL26" s="353"/>
      <c r="BM26" s="353"/>
      <c r="BN26" s="354"/>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row>
    <row r="27" spans="1:100" ht="15" customHeight="1" x14ac:dyDescent="0.35">
      <c r="A27" s="36"/>
      <c r="B27" s="193"/>
      <c r="C27" s="194"/>
      <c r="D27" s="195"/>
      <c r="E27" s="387"/>
      <c r="F27" s="388"/>
      <c r="G27" s="388"/>
      <c r="H27" s="388"/>
      <c r="I27" s="388"/>
      <c r="J27" s="313"/>
      <c r="K27" s="320"/>
      <c r="L27" s="320"/>
      <c r="M27" s="320"/>
      <c r="N27" s="320"/>
      <c r="O27" s="320"/>
      <c r="P27" s="320"/>
      <c r="Q27" s="320"/>
      <c r="R27" s="320"/>
      <c r="S27" s="312"/>
      <c r="T27" s="313"/>
      <c r="U27" s="320"/>
      <c r="V27" s="320"/>
      <c r="W27" s="320"/>
      <c r="X27" s="320"/>
      <c r="Y27" s="320"/>
      <c r="Z27" s="320"/>
      <c r="AA27" s="320"/>
      <c r="AB27" s="320"/>
      <c r="AC27" s="312"/>
      <c r="AD27" s="316"/>
      <c r="AE27" s="317"/>
      <c r="AF27" s="317"/>
      <c r="AG27" s="317"/>
      <c r="AH27" s="317"/>
      <c r="AI27" s="317"/>
      <c r="AJ27" s="317"/>
      <c r="AK27" s="317"/>
      <c r="AL27" s="317"/>
      <c r="AM27" s="321"/>
      <c r="AN27" s="316"/>
      <c r="AO27" s="317"/>
      <c r="AP27" s="317"/>
      <c r="AQ27" s="317"/>
      <c r="AR27" s="317"/>
      <c r="AS27" s="317"/>
      <c r="AT27" s="317"/>
      <c r="AU27" s="317"/>
      <c r="AV27" s="317"/>
      <c r="AW27" s="321"/>
      <c r="AX27" s="310"/>
      <c r="AY27" s="308"/>
      <c r="AZ27" s="308"/>
      <c r="BA27" s="308"/>
      <c r="BB27" s="308"/>
      <c r="BC27" s="308"/>
      <c r="BD27" s="308"/>
      <c r="BE27" s="308"/>
      <c r="BF27" s="308"/>
      <c r="BG27" s="309"/>
      <c r="BH27" s="36"/>
      <c r="BI27" s="352"/>
      <c r="BJ27" s="353"/>
      <c r="BK27" s="353"/>
      <c r="BL27" s="353"/>
      <c r="BM27" s="353"/>
      <c r="BN27" s="354"/>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row>
    <row r="28" spans="1:100" ht="15" customHeight="1" x14ac:dyDescent="0.35">
      <c r="A28" s="36"/>
      <c r="B28" s="193"/>
      <c r="C28" s="194"/>
      <c r="D28" s="195"/>
      <c r="E28" s="387"/>
      <c r="F28" s="388"/>
      <c r="G28" s="388"/>
      <c r="H28" s="388"/>
      <c r="I28" s="388"/>
      <c r="J28" s="313" t="e">
        <f>IF(AND('Mapa final'!#REF!="Alta",'Mapa final'!#REF!="Leve"),CONCATENATE("R",'Mapa final'!#REF!),"")</f>
        <v>#REF!</v>
      </c>
      <c r="K28" s="320"/>
      <c r="L28" s="320" t="str">
        <f>IF(AND('Mapa final'!$K$16="Alta",'Mapa final'!$O$16="Leve"),CONCATENATE("R",'Mapa final'!$A$16),"")</f>
        <v/>
      </c>
      <c r="M28" s="320"/>
      <c r="N28" s="320" t="e">
        <f>IF(AND('Mapa final'!#REF!="Alta",'Mapa final'!#REF!="Leve"),CONCATENATE("R",'Mapa final'!#REF!),"")</f>
        <v>#REF!</v>
      </c>
      <c r="O28" s="320"/>
      <c r="P28" s="320" t="e">
        <f>IF(AND('Mapa final'!#REF!="Alta",'Mapa final'!#REF!="Leve"),CONCATENATE("R",'Mapa final'!#REF!),"")</f>
        <v>#REF!</v>
      </c>
      <c r="Q28" s="320"/>
      <c r="R28" s="320" t="str">
        <f>IF(AND('Mapa final'!$K$20="Alta",'Mapa final'!$O$20="Leve"),CONCATENATE("R",'Mapa final'!$A$20),"")</f>
        <v/>
      </c>
      <c r="S28" s="312"/>
      <c r="T28" s="313" t="e">
        <f>IF(AND('Mapa final'!#REF!="Alta",'Mapa final'!#REF!="Menor"),CONCATENATE("R",'Mapa final'!#REF!),"")</f>
        <v>#REF!</v>
      </c>
      <c r="U28" s="320"/>
      <c r="V28" s="320" t="str">
        <f>IF(AND('Mapa final'!$K$16="Alta",'Mapa final'!$O$16="Menor"),CONCATENATE("R",'Mapa final'!$A$16),"")</f>
        <v/>
      </c>
      <c r="W28" s="320"/>
      <c r="X28" s="320" t="e">
        <f>IF(AND('Mapa final'!#REF!="Alta",'Mapa final'!#REF!="Menor"),CONCATENATE("R",'Mapa final'!#REF!),"")</f>
        <v>#REF!</v>
      </c>
      <c r="Y28" s="320"/>
      <c r="Z28" s="320" t="e">
        <f>IF(AND('Mapa final'!#REF!="Alta",'Mapa final'!#REF!="Menor"),CONCATENATE("R",'Mapa final'!#REF!),"")</f>
        <v>#REF!</v>
      </c>
      <c r="AA28" s="320"/>
      <c r="AB28" s="320" t="str">
        <f>IF(AND('Mapa final'!$K$20="Alta",'Mapa final'!$O$20="Menor"),CONCATENATE("R",'Mapa final'!$A$20),"")</f>
        <v/>
      </c>
      <c r="AC28" s="312"/>
      <c r="AD28" s="316" t="e">
        <f>IF(AND('Mapa final'!#REF!="Alta",'Mapa final'!#REF!="Moderado"),CONCATENATE("R",'Mapa final'!#REF!),"")</f>
        <v>#REF!</v>
      </c>
      <c r="AE28" s="317"/>
      <c r="AF28" s="317" t="str">
        <f>IF(AND('Mapa final'!$K$16="Alta",'Mapa final'!$O$16="Moderado"),CONCATENATE("R",'Mapa final'!$A$16),"")</f>
        <v/>
      </c>
      <c r="AG28" s="317"/>
      <c r="AH28" s="317" t="e">
        <f>IF(AND('Mapa final'!#REF!="Alta",'Mapa final'!#REF!="Moderado"),CONCATENATE("R",'Mapa final'!#REF!),"")</f>
        <v>#REF!</v>
      </c>
      <c r="AI28" s="317"/>
      <c r="AJ28" s="317" t="e">
        <f>IF(AND('Mapa final'!#REF!="Alta",'Mapa final'!#REF!="Moderado"),CONCATENATE("R",'Mapa final'!#REF!),"")</f>
        <v>#REF!</v>
      </c>
      <c r="AK28" s="317"/>
      <c r="AL28" s="317" t="str">
        <f>IF(AND('Mapa final'!$K$20="Alta",'Mapa final'!$O$20="Moderado"),CONCATENATE("R",'Mapa final'!$A$20),"")</f>
        <v/>
      </c>
      <c r="AM28" s="321"/>
      <c r="AN28" s="316" t="e">
        <f>IF(AND('Mapa final'!#REF!="Alta",'Mapa final'!#REF!="Mayor"),CONCATENATE("R",'Mapa final'!#REF!),"")</f>
        <v>#REF!</v>
      </c>
      <c r="AO28" s="317"/>
      <c r="AP28" s="317" t="str">
        <f>IF(AND('Mapa final'!$K$16="Alta",'Mapa final'!$O$16="Mayor"),CONCATENATE("R",'Mapa final'!$A$16),"")</f>
        <v/>
      </c>
      <c r="AQ28" s="317"/>
      <c r="AR28" s="317" t="e">
        <f>IF(AND('Mapa final'!#REF!="Alta",'Mapa final'!#REF!="Mayor"),CONCATENATE("R",'Mapa final'!#REF!),"")</f>
        <v>#REF!</v>
      </c>
      <c r="AS28" s="317"/>
      <c r="AT28" s="317" t="e">
        <f>IF(AND('Mapa final'!#REF!="Alta",'Mapa final'!#REF!="Mayor"),CONCATENATE("R",'Mapa final'!#REF!),"")</f>
        <v>#REF!</v>
      </c>
      <c r="AU28" s="317"/>
      <c r="AV28" s="317" t="str">
        <f>IF(AND('Mapa final'!$K$20="Alta",'Mapa final'!$O$20="Mayor"),CONCATENATE("R",'Mapa final'!$A$20),"")</f>
        <v/>
      </c>
      <c r="AW28" s="321"/>
      <c r="AX28" s="310" t="e">
        <f>IF(AND('Mapa final'!#REF!="Alta",'Mapa final'!#REF!="Catastrófico"),CONCATENATE("R",'Mapa final'!#REF!),"")</f>
        <v>#REF!</v>
      </c>
      <c r="AY28" s="308"/>
      <c r="AZ28" s="308" t="str">
        <f>IF(AND('Mapa final'!$K$16="Alta",'Mapa final'!$O$16="Catastrófico"),CONCATENATE("R",'Mapa final'!$A$16),"")</f>
        <v/>
      </c>
      <c r="BA28" s="308"/>
      <c r="BB28" s="308" t="e">
        <f>IF(AND('Mapa final'!#REF!="Alta",'Mapa final'!#REF!="Catastrófico"),CONCATENATE("R",'Mapa final'!#REF!),"")</f>
        <v>#REF!</v>
      </c>
      <c r="BC28" s="308"/>
      <c r="BD28" s="308" t="e">
        <f>IF(AND('Mapa final'!#REF!="Alta",'Mapa final'!#REF!="Catastrófico"),CONCATENATE("R",'Mapa final'!#REF!),"")</f>
        <v>#REF!</v>
      </c>
      <c r="BE28" s="308"/>
      <c r="BF28" s="308" t="str">
        <f>IF(AND('Mapa final'!$K$20="Alta",'Mapa final'!$O$20="Catastrófico"),CONCATENATE("R",'Mapa final'!$A$20),"")</f>
        <v/>
      </c>
      <c r="BG28" s="309"/>
      <c r="BH28" s="36"/>
      <c r="BI28" s="352"/>
      <c r="BJ28" s="353"/>
      <c r="BK28" s="353"/>
      <c r="BL28" s="353"/>
      <c r="BM28" s="353"/>
      <c r="BN28" s="354"/>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row>
    <row r="29" spans="1:100" ht="15" customHeight="1" x14ac:dyDescent="0.35">
      <c r="A29" s="36"/>
      <c r="B29" s="193"/>
      <c r="C29" s="194"/>
      <c r="D29" s="195"/>
      <c r="E29" s="387"/>
      <c r="F29" s="388"/>
      <c r="G29" s="388"/>
      <c r="H29" s="388"/>
      <c r="I29" s="388"/>
      <c r="J29" s="313"/>
      <c r="K29" s="320"/>
      <c r="L29" s="320"/>
      <c r="M29" s="320"/>
      <c r="N29" s="320"/>
      <c r="O29" s="320"/>
      <c r="P29" s="320"/>
      <c r="Q29" s="320"/>
      <c r="R29" s="320"/>
      <c r="S29" s="312"/>
      <c r="T29" s="313"/>
      <c r="U29" s="320"/>
      <c r="V29" s="320"/>
      <c r="W29" s="320"/>
      <c r="X29" s="320"/>
      <c r="Y29" s="320"/>
      <c r="Z29" s="320"/>
      <c r="AA29" s="320"/>
      <c r="AB29" s="320"/>
      <c r="AC29" s="312"/>
      <c r="AD29" s="316"/>
      <c r="AE29" s="317"/>
      <c r="AF29" s="317"/>
      <c r="AG29" s="317"/>
      <c r="AH29" s="317"/>
      <c r="AI29" s="317"/>
      <c r="AJ29" s="317"/>
      <c r="AK29" s="317"/>
      <c r="AL29" s="317"/>
      <c r="AM29" s="321"/>
      <c r="AN29" s="316"/>
      <c r="AO29" s="317"/>
      <c r="AP29" s="317"/>
      <c r="AQ29" s="317"/>
      <c r="AR29" s="317"/>
      <c r="AS29" s="317"/>
      <c r="AT29" s="317"/>
      <c r="AU29" s="317"/>
      <c r="AV29" s="317"/>
      <c r="AW29" s="321"/>
      <c r="AX29" s="310"/>
      <c r="AY29" s="308"/>
      <c r="AZ29" s="308"/>
      <c r="BA29" s="308"/>
      <c r="BB29" s="308"/>
      <c r="BC29" s="308"/>
      <c r="BD29" s="308"/>
      <c r="BE29" s="308"/>
      <c r="BF29" s="308"/>
      <c r="BG29" s="309"/>
      <c r="BH29" s="36"/>
      <c r="BI29" s="352"/>
      <c r="BJ29" s="353"/>
      <c r="BK29" s="353"/>
      <c r="BL29" s="353"/>
      <c r="BM29" s="353"/>
      <c r="BN29" s="354"/>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row>
    <row r="30" spans="1:100" ht="15" customHeight="1" x14ac:dyDescent="0.35">
      <c r="A30" s="36"/>
      <c r="B30" s="193"/>
      <c r="C30" s="194"/>
      <c r="D30" s="195"/>
      <c r="E30" s="387"/>
      <c r="F30" s="388"/>
      <c r="G30" s="388"/>
      <c r="H30" s="388"/>
      <c r="I30" s="388"/>
      <c r="J30" s="313" t="e">
        <f>IF(AND('Mapa final'!#REF!="Alta",'Mapa final'!#REF!="Leve"),CONCATENATE("R",'Mapa final'!#REF!),"")</f>
        <v>#REF!</v>
      </c>
      <c r="K30" s="320"/>
      <c r="L30" s="320" t="str">
        <f>IF(AND('Mapa final'!$K$23="Alta",'Mapa final'!$O$23="Leve"),CONCATENATE("R",'Mapa final'!$A$23),"")</f>
        <v/>
      </c>
      <c r="M30" s="320"/>
      <c r="N30" s="320" t="e">
        <f>IF(AND('Mapa final'!#REF!="Alta",'Mapa final'!#REF!="Leve"),CONCATENATE("R",'Mapa final'!#REF!),"")</f>
        <v>#REF!</v>
      </c>
      <c r="O30" s="320"/>
      <c r="P30" s="320" t="e">
        <f>IF(AND('Mapa final'!#REF!="Alta",'Mapa final'!#REF!="Leve"),CONCATENATE("R",'Mapa final'!#REF!),"")</f>
        <v>#REF!</v>
      </c>
      <c r="Q30" s="320"/>
      <c r="R30" s="320" t="str">
        <f>IF(AND('Mapa final'!$K$26="Alta",'Mapa final'!$O$26="Leve"),CONCATENATE("R",'Mapa final'!$A$26),"")</f>
        <v/>
      </c>
      <c r="S30" s="312"/>
      <c r="T30" s="313" t="e">
        <f>IF(AND('Mapa final'!#REF!="Alta",'Mapa final'!#REF!="Menor"),CONCATENATE("R",'Mapa final'!#REF!),"")</f>
        <v>#REF!</v>
      </c>
      <c r="U30" s="320"/>
      <c r="V30" s="320" t="str">
        <f>IF(AND('Mapa final'!$K$23="Alta",'Mapa final'!$O$23="Menor"),CONCATENATE("R",'Mapa final'!$A$23),"")</f>
        <v/>
      </c>
      <c r="W30" s="320"/>
      <c r="X30" s="320" t="e">
        <f>IF(AND('Mapa final'!#REF!="Alta",'Mapa final'!#REF!="Menor"),CONCATENATE("R",'Mapa final'!#REF!),"")</f>
        <v>#REF!</v>
      </c>
      <c r="Y30" s="320"/>
      <c r="Z30" s="320" t="e">
        <f>IF(AND('Mapa final'!#REF!="Alta",'Mapa final'!#REF!="Menor"),CONCATENATE("R",'Mapa final'!#REF!),"")</f>
        <v>#REF!</v>
      </c>
      <c r="AA30" s="320"/>
      <c r="AB30" s="320" t="str">
        <f>IF(AND('Mapa final'!$K$26="Alta",'Mapa final'!$O$26="Menor"),CONCATENATE("R",'Mapa final'!$A$26),"")</f>
        <v/>
      </c>
      <c r="AC30" s="312"/>
      <c r="AD30" s="316" t="e">
        <f>IF(AND('Mapa final'!#REF!="Alta",'Mapa final'!#REF!="Moderado"),CONCATENATE("R",'Mapa final'!#REF!),"")</f>
        <v>#REF!</v>
      </c>
      <c r="AE30" s="317"/>
      <c r="AF30" s="317" t="str">
        <f>IF(AND('Mapa final'!$K$23="Alta",'Mapa final'!$O$23="Moderado"),CONCATENATE("R",'Mapa final'!$A$23),"")</f>
        <v/>
      </c>
      <c r="AG30" s="317"/>
      <c r="AH30" s="317" t="e">
        <f>IF(AND('Mapa final'!#REF!="Alta",'Mapa final'!#REF!="Moderado"),CONCATENATE("R",'Mapa final'!#REF!),"")</f>
        <v>#REF!</v>
      </c>
      <c r="AI30" s="317"/>
      <c r="AJ30" s="317" t="e">
        <f>IF(AND('Mapa final'!#REF!="Alta",'Mapa final'!#REF!="Moderado"),CONCATENATE("R",'Mapa final'!#REF!),"")</f>
        <v>#REF!</v>
      </c>
      <c r="AK30" s="317"/>
      <c r="AL30" s="317" t="str">
        <f>IF(AND('Mapa final'!$K$26="Alta",'Mapa final'!$O$26="Moderado"),CONCATENATE("R",'Mapa final'!$A$26),"")</f>
        <v/>
      </c>
      <c r="AM30" s="321"/>
      <c r="AN30" s="316" t="e">
        <f>IF(AND('Mapa final'!#REF!="Alta",'Mapa final'!#REF!="Mayor"),CONCATENATE("R",'Mapa final'!#REF!),"")</f>
        <v>#REF!</v>
      </c>
      <c r="AO30" s="317"/>
      <c r="AP30" s="317" t="str">
        <f>IF(AND('Mapa final'!$K$23="Alta",'Mapa final'!$O$23="Mayor"),CONCATENATE("R",'Mapa final'!$A$23),"")</f>
        <v/>
      </c>
      <c r="AQ30" s="317"/>
      <c r="AR30" s="317" t="e">
        <f>IF(AND('Mapa final'!#REF!="Alta",'Mapa final'!#REF!="Mayor"),CONCATENATE("R",'Mapa final'!#REF!),"")</f>
        <v>#REF!</v>
      </c>
      <c r="AS30" s="317"/>
      <c r="AT30" s="317" t="e">
        <f>IF(AND('Mapa final'!#REF!="Alta",'Mapa final'!#REF!="Mayor"),CONCATENATE("R",'Mapa final'!#REF!),"")</f>
        <v>#REF!</v>
      </c>
      <c r="AU30" s="317"/>
      <c r="AV30" s="317" t="str">
        <f>IF(AND('Mapa final'!$K$26="Alta",'Mapa final'!$O$26="Mayor"),CONCATENATE("R",'Mapa final'!$A$26),"")</f>
        <v/>
      </c>
      <c r="AW30" s="321"/>
      <c r="AX30" s="310" t="e">
        <f>IF(AND('Mapa final'!#REF!="Alta",'Mapa final'!#REF!="Catastrófico"),CONCATENATE("R",'Mapa final'!#REF!),"")</f>
        <v>#REF!</v>
      </c>
      <c r="AY30" s="308"/>
      <c r="AZ30" s="308" t="str">
        <f>IF(AND('Mapa final'!$K$23="Alta",'Mapa final'!$O$23="Catastrófico"),CONCATENATE("R",'Mapa final'!$A$23),"")</f>
        <v/>
      </c>
      <c r="BA30" s="308"/>
      <c r="BB30" s="308" t="e">
        <f>IF(AND('Mapa final'!#REF!="Alta",'Mapa final'!#REF!="Catastrófico"),CONCATENATE("R",'Mapa final'!#REF!),"")</f>
        <v>#REF!</v>
      </c>
      <c r="BC30" s="308"/>
      <c r="BD30" s="308" t="e">
        <f>IF(AND('Mapa final'!#REF!="Alta",'Mapa final'!#REF!="Catastrófico"),CONCATENATE("R",'Mapa final'!#REF!),"")</f>
        <v>#REF!</v>
      </c>
      <c r="BE30" s="308"/>
      <c r="BF30" s="308" t="str">
        <f>IF(AND('Mapa final'!$K$26="Alta",'Mapa final'!$O$26="Catastrófico"),CONCATENATE("R",'Mapa final'!$A$26),"")</f>
        <v/>
      </c>
      <c r="BG30" s="309"/>
      <c r="BH30" s="36"/>
      <c r="BI30" s="352"/>
      <c r="BJ30" s="353"/>
      <c r="BK30" s="353"/>
      <c r="BL30" s="353"/>
      <c r="BM30" s="353"/>
      <c r="BN30" s="354"/>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row>
    <row r="31" spans="1:100" ht="15" customHeight="1" thickBot="1" x14ac:dyDescent="0.4">
      <c r="A31" s="36"/>
      <c r="B31" s="193"/>
      <c r="C31" s="194"/>
      <c r="D31" s="195"/>
      <c r="E31" s="387"/>
      <c r="F31" s="388"/>
      <c r="G31" s="388"/>
      <c r="H31" s="388"/>
      <c r="I31" s="388"/>
      <c r="J31" s="313"/>
      <c r="K31" s="320"/>
      <c r="L31" s="320"/>
      <c r="M31" s="320"/>
      <c r="N31" s="320"/>
      <c r="O31" s="320"/>
      <c r="P31" s="320"/>
      <c r="Q31" s="320"/>
      <c r="R31" s="320"/>
      <c r="S31" s="312"/>
      <c r="T31" s="313"/>
      <c r="U31" s="320"/>
      <c r="V31" s="320"/>
      <c r="W31" s="320"/>
      <c r="X31" s="320"/>
      <c r="Y31" s="320"/>
      <c r="Z31" s="320"/>
      <c r="AA31" s="320"/>
      <c r="AB31" s="320"/>
      <c r="AC31" s="312"/>
      <c r="AD31" s="316"/>
      <c r="AE31" s="317"/>
      <c r="AF31" s="317"/>
      <c r="AG31" s="317"/>
      <c r="AH31" s="317"/>
      <c r="AI31" s="317"/>
      <c r="AJ31" s="317"/>
      <c r="AK31" s="317"/>
      <c r="AL31" s="317"/>
      <c r="AM31" s="321"/>
      <c r="AN31" s="316"/>
      <c r="AO31" s="317"/>
      <c r="AP31" s="317"/>
      <c r="AQ31" s="317"/>
      <c r="AR31" s="317"/>
      <c r="AS31" s="317"/>
      <c r="AT31" s="317"/>
      <c r="AU31" s="317"/>
      <c r="AV31" s="317"/>
      <c r="AW31" s="321"/>
      <c r="AX31" s="310"/>
      <c r="AY31" s="308"/>
      <c r="AZ31" s="308"/>
      <c r="BA31" s="308"/>
      <c r="BB31" s="308"/>
      <c r="BC31" s="308"/>
      <c r="BD31" s="308"/>
      <c r="BE31" s="308"/>
      <c r="BF31" s="308"/>
      <c r="BG31" s="309"/>
      <c r="BH31" s="36"/>
      <c r="BI31" s="355"/>
      <c r="BJ31" s="356"/>
      <c r="BK31" s="356"/>
      <c r="BL31" s="356"/>
      <c r="BM31" s="356"/>
      <c r="BN31" s="357"/>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row>
    <row r="32" spans="1:100" ht="15" customHeight="1" x14ac:dyDescent="0.35">
      <c r="A32" s="36"/>
      <c r="B32" s="193"/>
      <c r="C32" s="194"/>
      <c r="D32" s="195"/>
      <c r="E32" s="387"/>
      <c r="F32" s="388"/>
      <c r="G32" s="388"/>
      <c r="H32" s="388"/>
      <c r="I32" s="388"/>
      <c r="J32" s="313" t="str">
        <f>IF(AND('Mapa final'!$K$29="Alta",'Mapa final'!$O$29="Leve"),CONCATENATE("R",'Mapa final'!$A$29),"")</f>
        <v/>
      </c>
      <c r="K32" s="320"/>
      <c r="L32" s="320" t="e">
        <f>IF(AND('Mapa final'!#REF!="Alta",'Mapa final'!#REF!="Leve"),CONCATENATE("R",'Mapa final'!#REF!),"")</f>
        <v>#REF!</v>
      </c>
      <c r="M32" s="320"/>
      <c r="N32" s="320" t="e">
        <f>IF(AND('Mapa final'!#REF!="Alta",'Mapa final'!#REF!="Leve"),CONCATENATE("R",'Mapa final'!#REF!),"")</f>
        <v>#REF!</v>
      </c>
      <c r="O32" s="320"/>
      <c r="P32" s="320" t="e">
        <f>IF(AND('Mapa final'!#REF!="Alta",'Mapa final'!#REF!="Leve"),CONCATENATE("R",'Mapa final'!#REF!),"")</f>
        <v>#REF!</v>
      </c>
      <c r="Q32" s="320"/>
      <c r="R32" s="320" t="e">
        <f>IF(AND('Mapa final'!#REF!="Alta",'Mapa final'!#REF!="Leve"),CONCATENATE("R",'Mapa final'!#REF!),"")</f>
        <v>#REF!</v>
      </c>
      <c r="S32" s="312"/>
      <c r="T32" s="313" t="str">
        <f>IF(AND('Mapa final'!$K$29="Alta",'Mapa final'!$O$29="Menor"),CONCATENATE("R",'Mapa final'!$A$29),"")</f>
        <v/>
      </c>
      <c r="U32" s="320"/>
      <c r="V32" s="320" t="e">
        <f>IF(AND('Mapa final'!#REF!="Alta",'Mapa final'!#REF!="Menor"),CONCATENATE("R",'Mapa final'!#REF!),"")</f>
        <v>#REF!</v>
      </c>
      <c r="W32" s="320"/>
      <c r="X32" s="320" t="e">
        <f>IF(AND('Mapa final'!#REF!="Alta",'Mapa final'!#REF!="Menor"),CONCATENATE("R",'Mapa final'!#REF!),"")</f>
        <v>#REF!</v>
      </c>
      <c r="Y32" s="320"/>
      <c r="Z32" s="320" t="e">
        <f>IF(AND('Mapa final'!#REF!="Alta",'Mapa final'!#REF!="Menor"),CONCATENATE("R",'Mapa final'!#REF!),"")</f>
        <v>#REF!</v>
      </c>
      <c r="AA32" s="320"/>
      <c r="AB32" s="320" t="e">
        <f>IF(AND('Mapa final'!#REF!="Alta",'Mapa final'!#REF!="Menor"),CONCATENATE("R",'Mapa final'!#REF!),"")</f>
        <v>#REF!</v>
      </c>
      <c r="AC32" s="312"/>
      <c r="AD32" s="316" t="str">
        <f>IF(AND('Mapa final'!$K$29="Alta",'Mapa final'!$O$29="Moderado"),CONCATENATE("R",'Mapa final'!$A$29),"")</f>
        <v>R8</v>
      </c>
      <c r="AE32" s="317"/>
      <c r="AF32" s="317" t="e">
        <f>IF(AND('Mapa final'!#REF!="Alta",'Mapa final'!#REF!="Moderado"),CONCATENATE("R",'Mapa final'!#REF!),"")</f>
        <v>#REF!</v>
      </c>
      <c r="AG32" s="317"/>
      <c r="AH32" s="317" t="e">
        <f>IF(AND('Mapa final'!#REF!="Alta",'Mapa final'!#REF!="Moderado"),CONCATENATE("R",'Mapa final'!#REF!),"")</f>
        <v>#REF!</v>
      </c>
      <c r="AI32" s="317"/>
      <c r="AJ32" s="317" t="e">
        <f>IF(AND('Mapa final'!#REF!="Alta",'Mapa final'!#REF!="Moderado"),CONCATENATE("R",'Mapa final'!#REF!),"")</f>
        <v>#REF!</v>
      </c>
      <c r="AK32" s="317"/>
      <c r="AL32" s="317" t="e">
        <f>IF(AND('Mapa final'!#REF!="Alta",'Mapa final'!#REF!="Moderado"),CONCATENATE("R",'Mapa final'!#REF!),"")</f>
        <v>#REF!</v>
      </c>
      <c r="AM32" s="321"/>
      <c r="AN32" s="316" t="str">
        <f>IF(AND('Mapa final'!$K$29="Alta",'Mapa final'!$O$29="Mayor"),CONCATENATE("R",'Mapa final'!$A$29),"")</f>
        <v/>
      </c>
      <c r="AO32" s="317"/>
      <c r="AP32" s="317" t="e">
        <f>IF(AND('Mapa final'!#REF!="Alta",'Mapa final'!#REF!="Mayor"),CONCATENATE("R",'Mapa final'!#REF!),"")</f>
        <v>#REF!</v>
      </c>
      <c r="AQ32" s="317"/>
      <c r="AR32" s="317" t="e">
        <f>IF(AND('Mapa final'!#REF!="Alta",'Mapa final'!#REF!="Mayor"),CONCATENATE("R",'Mapa final'!#REF!),"")</f>
        <v>#REF!</v>
      </c>
      <c r="AS32" s="317"/>
      <c r="AT32" s="317" t="e">
        <f>IF(AND('Mapa final'!#REF!="Alta",'Mapa final'!#REF!="Mayor"),CONCATENATE("R",'Mapa final'!#REF!),"")</f>
        <v>#REF!</v>
      </c>
      <c r="AU32" s="317"/>
      <c r="AV32" s="317" t="e">
        <f>IF(AND('Mapa final'!#REF!="Alta",'Mapa final'!#REF!="Mayor"),CONCATENATE("R",'Mapa final'!#REF!),"")</f>
        <v>#REF!</v>
      </c>
      <c r="AW32" s="321"/>
      <c r="AX32" s="310" t="str">
        <f>IF(AND('Mapa final'!$K$29="Alta",'Mapa final'!$O$29="Catastrófico"),CONCATENATE("R",'Mapa final'!$A$29),"")</f>
        <v/>
      </c>
      <c r="AY32" s="308"/>
      <c r="AZ32" s="308" t="e">
        <f>IF(AND('Mapa final'!#REF!="Alta",'Mapa final'!#REF!="Catastrófico"),CONCATENATE("R",'Mapa final'!#REF!),"")</f>
        <v>#REF!</v>
      </c>
      <c r="BA32" s="308"/>
      <c r="BB32" s="308" t="e">
        <f>IF(AND('Mapa final'!#REF!="Alta",'Mapa final'!#REF!="Catastrófico"),CONCATENATE("R",'Mapa final'!#REF!),"")</f>
        <v>#REF!</v>
      </c>
      <c r="BC32" s="308"/>
      <c r="BD32" s="308" t="e">
        <f>IF(AND('Mapa final'!#REF!="Alta",'Mapa final'!#REF!="Catastrófico"),CONCATENATE("R",'Mapa final'!#REF!),"")</f>
        <v>#REF!</v>
      </c>
      <c r="BE32" s="308"/>
      <c r="BF32" s="308" t="e">
        <f>IF(AND('Mapa final'!#REF!="Alta",'Mapa final'!#REF!="Catastrófico"),CONCATENATE("R",'Mapa final'!#REF!),"")</f>
        <v>#REF!</v>
      </c>
      <c r="BG32" s="309"/>
      <c r="BH32" s="36"/>
      <c r="BI32" s="358" t="s">
        <v>67</v>
      </c>
      <c r="BJ32" s="359"/>
      <c r="BK32" s="359"/>
      <c r="BL32" s="359"/>
      <c r="BM32" s="359"/>
      <c r="BN32" s="360"/>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row>
    <row r="33" spans="1:100" ht="15" customHeight="1" x14ac:dyDescent="0.35">
      <c r="A33" s="36"/>
      <c r="B33" s="193"/>
      <c r="C33" s="194"/>
      <c r="D33" s="195"/>
      <c r="E33" s="387"/>
      <c r="F33" s="388"/>
      <c r="G33" s="388"/>
      <c r="H33" s="388"/>
      <c r="I33" s="388"/>
      <c r="J33" s="313"/>
      <c r="K33" s="320"/>
      <c r="L33" s="320"/>
      <c r="M33" s="320"/>
      <c r="N33" s="320"/>
      <c r="O33" s="320"/>
      <c r="P33" s="320"/>
      <c r="Q33" s="320"/>
      <c r="R33" s="320"/>
      <c r="S33" s="312"/>
      <c r="T33" s="313"/>
      <c r="U33" s="320"/>
      <c r="V33" s="320"/>
      <c r="W33" s="320"/>
      <c r="X33" s="320"/>
      <c r="Y33" s="320"/>
      <c r="Z33" s="320"/>
      <c r="AA33" s="320"/>
      <c r="AB33" s="320"/>
      <c r="AC33" s="312"/>
      <c r="AD33" s="316"/>
      <c r="AE33" s="317"/>
      <c r="AF33" s="317"/>
      <c r="AG33" s="317"/>
      <c r="AH33" s="317"/>
      <c r="AI33" s="317"/>
      <c r="AJ33" s="317"/>
      <c r="AK33" s="317"/>
      <c r="AL33" s="317"/>
      <c r="AM33" s="321"/>
      <c r="AN33" s="316"/>
      <c r="AO33" s="317"/>
      <c r="AP33" s="317"/>
      <c r="AQ33" s="317"/>
      <c r="AR33" s="317"/>
      <c r="AS33" s="317"/>
      <c r="AT33" s="317"/>
      <c r="AU33" s="317"/>
      <c r="AV33" s="317"/>
      <c r="AW33" s="321"/>
      <c r="AX33" s="310"/>
      <c r="AY33" s="308"/>
      <c r="AZ33" s="308"/>
      <c r="BA33" s="308"/>
      <c r="BB33" s="308"/>
      <c r="BC33" s="308"/>
      <c r="BD33" s="308"/>
      <c r="BE33" s="308"/>
      <c r="BF33" s="308"/>
      <c r="BG33" s="309"/>
      <c r="BH33" s="36"/>
      <c r="BI33" s="361"/>
      <c r="BJ33" s="362"/>
      <c r="BK33" s="362"/>
      <c r="BL33" s="362"/>
      <c r="BM33" s="362"/>
      <c r="BN33" s="363"/>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row>
    <row r="34" spans="1:100" ht="15" customHeight="1" x14ac:dyDescent="0.35">
      <c r="A34" s="36"/>
      <c r="B34" s="193"/>
      <c r="C34" s="194"/>
      <c r="D34" s="195"/>
      <c r="E34" s="387"/>
      <c r="F34" s="388"/>
      <c r="G34" s="388"/>
      <c r="H34" s="388"/>
      <c r="I34" s="388"/>
      <c r="J34" s="313" t="e">
        <f>IF(AND('Mapa final'!#REF!="Alta",'Mapa final'!#REF!="Leve"),CONCATENATE("R",'Mapa final'!#REF!),"")</f>
        <v>#REF!</v>
      </c>
      <c r="K34" s="320"/>
      <c r="L34" s="320" t="e">
        <f>IF(AND('Mapa final'!#REF!="Alta",'Mapa final'!#REF!="Leve"),CONCATENATE("R",'Mapa final'!#REF!),"")</f>
        <v>#REF!</v>
      </c>
      <c r="M34" s="320"/>
      <c r="N34" s="320" t="e">
        <f>IF(AND('Mapa final'!#REF!="Alta",'Mapa final'!#REF!="Leve"),CONCATENATE("R",'Mapa final'!#REF!),"")</f>
        <v>#REF!</v>
      </c>
      <c r="O34" s="320"/>
      <c r="P34" s="320" t="e">
        <f>IF(AND('Mapa final'!#REF!="Alta",'Mapa final'!#REF!="Leve"),CONCATENATE("R",'Mapa final'!#REF!),"")</f>
        <v>#REF!</v>
      </c>
      <c r="Q34" s="320"/>
      <c r="R34" s="320" t="str">
        <f>IF(AND('Mapa final'!$K$32="Alta",'Mapa final'!$O$32="Leve"),CONCATENATE("R",'Mapa final'!$A$32),"")</f>
        <v/>
      </c>
      <c r="S34" s="312"/>
      <c r="T34" s="313" t="e">
        <f>IF(AND('Mapa final'!#REF!="Alta",'Mapa final'!#REF!="Menor"),CONCATENATE("R",'Mapa final'!#REF!),"")</f>
        <v>#REF!</v>
      </c>
      <c r="U34" s="320"/>
      <c r="V34" s="320" t="e">
        <f>IF(AND('Mapa final'!#REF!="Alta",'Mapa final'!#REF!="Menor"),CONCATENATE("R",'Mapa final'!#REF!),"")</f>
        <v>#REF!</v>
      </c>
      <c r="W34" s="320"/>
      <c r="X34" s="320" t="e">
        <f>IF(AND('Mapa final'!#REF!="Alta",'Mapa final'!#REF!="Menor"),CONCATENATE("R",'Mapa final'!#REF!),"")</f>
        <v>#REF!</v>
      </c>
      <c r="Y34" s="320"/>
      <c r="Z34" s="320" t="e">
        <f>IF(AND('Mapa final'!#REF!="Alta",'Mapa final'!#REF!="Menor"),CONCATENATE("R",'Mapa final'!#REF!),"")</f>
        <v>#REF!</v>
      </c>
      <c r="AA34" s="320"/>
      <c r="AB34" s="320" t="str">
        <f>IF(AND('Mapa final'!$K$32="Alta",'Mapa final'!$O$32="Menor"),CONCATENATE("R",'Mapa final'!$A$32),"")</f>
        <v/>
      </c>
      <c r="AC34" s="312"/>
      <c r="AD34" s="316" t="e">
        <f>IF(AND('Mapa final'!#REF!="Alta",'Mapa final'!#REF!="Moderado"),CONCATENATE("R",'Mapa final'!#REF!),"")</f>
        <v>#REF!</v>
      </c>
      <c r="AE34" s="317"/>
      <c r="AF34" s="317" t="e">
        <f>IF(AND('Mapa final'!#REF!="Alta",'Mapa final'!#REF!="Moderado"),CONCATENATE("R",'Mapa final'!#REF!),"")</f>
        <v>#REF!</v>
      </c>
      <c r="AG34" s="317"/>
      <c r="AH34" s="317" t="e">
        <f>IF(AND('Mapa final'!#REF!="Alta",'Mapa final'!#REF!="Moderado"),CONCATENATE("R",'Mapa final'!#REF!),"")</f>
        <v>#REF!</v>
      </c>
      <c r="AI34" s="317"/>
      <c r="AJ34" s="317" t="e">
        <f>IF(AND('Mapa final'!#REF!="Alta",'Mapa final'!#REF!="Moderado"),CONCATENATE("R",'Mapa final'!#REF!),"")</f>
        <v>#REF!</v>
      </c>
      <c r="AK34" s="317"/>
      <c r="AL34" s="317" t="str">
        <f>IF(AND('Mapa final'!$K$32="Alta",'Mapa final'!$O$32="Moderado"),CONCATENATE("R",'Mapa final'!$A$32),"")</f>
        <v/>
      </c>
      <c r="AM34" s="321"/>
      <c r="AN34" s="316" t="e">
        <f>IF(AND('Mapa final'!#REF!="Alta",'Mapa final'!#REF!="Mayor"),CONCATENATE("R",'Mapa final'!#REF!),"")</f>
        <v>#REF!</v>
      </c>
      <c r="AO34" s="317"/>
      <c r="AP34" s="317" t="e">
        <f>IF(AND('Mapa final'!#REF!="Alta",'Mapa final'!#REF!="Mayor"),CONCATENATE("R",'Mapa final'!#REF!),"")</f>
        <v>#REF!</v>
      </c>
      <c r="AQ34" s="317"/>
      <c r="AR34" s="317" t="e">
        <f>IF(AND('Mapa final'!#REF!="Alta",'Mapa final'!#REF!="Mayor"),CONCATENATE("R",'Mapa final'!#REF!),"")</f>
        <v>#REF!</v>
      </c>
      <c r="AS34" s="317"/>
      <c r="AT34" s="317" t="e">
        <f>IF(AND('Mapa final'!#REF!="Alta",'Mapa final'!#REF!="Mayor"),CONCATENATE("R",'Mapa final'!#REF!),"")</f>
        <v>#REF!</v>
      </c>
      <c r="AU34" s="317"/>
      <c r="AV34" s="317" t="str">
        <f>IF(AND('Mapa final'!$K$32="Alta",'Mapa final'!$O$32="Mayor"),CONCATENATE("R",'Mapa final'!$A$32),"")</f>
        <v/>
      </c>
      <c r="AW34" s="321"/>
      <c r="AX34" s="310" t="e">
        <f>IF(AND('Mapa final'!#REF!="Alta",'Mapa final'!#REF!="Catastrófico"),CONCATENATE("R",'Mapa final'!#REF!),"")</f>
        <v>#REF!</v>
      </c>
      <c r="AY34" s="308"/>
      <c r="AZ34" s="308" t="e">
        <f>IF(AND('Mapa final'!#REF!="Alta",'Mapa final'!#REF!="Catastrófico"),CONCATENATE("R",'Mapa final'!#REF!),"")</f>
        <v>#REF!</v>
      </c>
      <c r="BA34" s="308"/>
      <c r="BB34" s="308" t="e">
        <f>IF(AND('Mapa final'!#REF!="Alta",'Mapa final'!#REF!="Catastrófico"),CONCATENATE("R",'Mapa final'!#REF!),"")</f>
        <v>#REF!</v>
      </c>
      <c r="BC34" s="308"/>
      <c r="BD34" s="308" t="e">
        <f>IF(AND('Mapa final'!#REF!="Alta",'Mapa final'!#REF!="Catastrófico"),CONCATENATE("R",'Mapa final'!#REF!),"")</f>
        <v>#REF!</v>
      </c>
      <c r="BE34" s="308"/>
      <c r="BF34" s="308" t="str">
        <f>IF(AND('Mapa final'!$K$32="Alta",'Mapa final'!$O$32="Catastrófico"),CONCATENATE("R",'Mapa final'!$A$32),"")</f>
        <v/>
      </c>
      <c r="BG34" s="309"/>
      <c r="BH34" s="36"/>
      <c r="BI34" s="361"/>
      <c r="BJ34" s="362"/>
      <c r="BK34" s="362"/>
      <c r="BL34" s="362"/>
      <c r="BM34" s="362"/>
      <c r="BN34" s="363"/>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row>
    <row r="35" spans="1:100" ht="15" customHeight="1" x14ac:dyDescent="0.35">
      <c r="A35" s="36"/>
      <c r="B35" s="193"/>
      <c r="C35" s="194"/>
      <c r="D35" s="195"/>
      <c r="E35" s="387"/>
      <c r="F35" s="388"/>
      <c r="G35" s="388"/>
      <c r="H35" s="388"/>
      <c r="I35" s="388"/>
      <c r="J35" s="313"/>
      <c r="K35" s="320"/>
      <c r="L35" s="320"/>
      <c r="M35" s="320"/>
      <c r="N35" s="320"/>
      <c r="O35" s="320"/>
      <c r="P35" s="320"/>
      <c r="Q35" s="320"/>
      <c r="R35" s="320"/>
      <c r="S35" s="312"/>
      <c r="T35" s="313"/>
      <c r="U35" s="320"/>
      <c r="V35" s="320"/>
      <c r="W35" s="320"/>
      <c r="X35" s="320"/>
      <c r="Y35" s="320"/>
      <c r="Z35" s="320"/>
      <c r="AA35" s="320"/>
      <c r="AB35" s="320"/>
      <c r="AC35" s="312"/>
      <c r="AD35" s="316"/>
      <c r="AE35" s="317"/>
      <c r="AF35" s="317"/>
      <c r="AG35" s="317"/>
      <c r="AH35" s="317"/>
      <c r="AI35" s="317"/>
      <c r="AJ35" s="317"/>
      <c r="AK35" s="317"/>
      <c r="AL35" s="317"/>
      <c r="AM35" s="321"/>
      <c r="AN35" s="316"/>
      <c r="AO35" s="317"/>
      <c r="AP35" s="317"/>
      <c r="AQ35" s="317"/>
      <c r="AR35" s="317"/>
      <c r="AS35" s="317"/>
      <c r="AT35" s="317"/>
      <c r="AU35" s="317"/>
      <c r="AV35" s="317"/>
      <c r="AW35" s="321"/>
      <c r="AX35" s="310"/>
      <c r="AY35" s="308"/>
      <c r="AZ35" s="308"/>
      <c r="BA35" s="308"/>
      <c r="BB35" s="308"/>
      <c r="BC35" s="308"/>
      <c r="BD35" s="308"/>
      <c r="BE35" s="308"/>
      <c r="BF35" s="308"/>
      <c r="BG35" s="309"/>
      <c r="BH35" s="36"/>
      <c r="BI35" s="361"/>
      <c r="BJ35" s="362"/>
      <c r="BK35" s="362"/>
      <c r="BL35" s="362"/>
      <c r="BM35" s="362"/>
      <c r="BN35" s="363"/>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row>
    <row r="36" spans="1:100" ht="15" customHeight="1" x14ac:dyDescent="0.35">
      <c r="A36" s="36"/>
      <c r="B36" s="193"/>
      <c r="C36" s="194"/>
      <c r="D36" s="195"/>
      <c r="E36" s="387"/>
      <c r="F36" s="388"/>
      <c r="G36" s="388"/>
      <c r="H36" s="388"/>
      <c r="I36" s="388"/>
      <c r="J36" s="313" t="str">
        <f>IF(AND('Mapa final'!$K$35="Alta",'Mapa final'!$O$35="Leve"),CONCATENATE("R",'Mapa final'!$A$35),"")</f>
        <v/>
      </c>
      <c r="K36" s="320"/>
      <c r="L36" s="320" t="e">
        <f>IF(AND('Mapa final'!#REF!="Alta",'Mapa final'!#REF!="Leve"),CONCATENATE("R",'Mapa final'!#REF!),"")</f>
        <v>#REF!</v>
      </c>
      <c r="M36" s="320"/>
      <c r="N36" s="320" t="e">
        <f>IF(AND('Mapa final'!#REF!="Alta",'Mapa final'!#REF!="Leve"),CONCATENATE("R",'Mapa final'!#REF!),"")</f>
        <v>#REF!</v>
      </c>
      <c r="O36" s="320"/>
      <c r="P36" s="320" t="e">
        <f>IF(AND('Mapa final'!#REF!="Alta",'Mapa final'!#REF!="Leve"),CONCATENATE("R",'Mapa final'!#REF!),"")</f>
        <v>#REF!</v>
      </c>
      <c r="Q36" s="320"/>
      <c r="R36" s="320" t="e">
        <f>IF(AND('Mapa final'!#REF!="Alta",'Mapa final'!#REF!="Leve"),CONCATENATE("R",'Mapa final'!#REF!),"")</f>
        <v>#REF!</v>
      </c>
      <c r="S36" s="320"/>
      <c r="T36" s="313" t="str">
        <f>IF(AND('Mapa final'!$K$35="Alta",'Mapa final'!$O$35="Menor"),CONCATENATE("R",'Mapa final'!$A$35),"")</f>
        <v/>
      </c>
      <c r="U36" s="320"/>
      <c r="V36" s="320" t="e">
        <f>IF(AND('Mapa final'!#REF!="Alta",'Mapa final'!#REF!="Menor"),CONCATENATE("R",'Mapa final'!#REF!),"")</f>
        <v>#REF!</v>
      </c>
      <c r="W36" s="320"/>
      <c r="X36" s="320" t="e">
        <f>IF(AND('Mapa final'!#REF!="Alta",'Mapa final'!#REF!="Menor"),CONCATENATE("R",'Mapa final'!#REF!),"")</f>
        <v>#REF!</v>
      </c>
      <c r="Y36" s="320"/>
      <c r="Z36" s="320" t="e">
        <f>IF(AND('Mapa final'!#REF!="Alta",'Mapa final'!#REF!="Menor"),CONCATENATE("R",'Mapa final'!#REF!),"")</f>
        <v>#REF!</v>
      </c>
      <c r="AA36" s="320"/>
      <c r="AB36" s="320" t="e">
        <f>IF(AND('Mapa final'!#REF!="Alta",'Mapa final'!#REF!="Menor"),CONCATENATE("R",'Mapa final'!#REF!),"")</f>
        <v>#REF!</v>
      </c>
      <c r="AC36" s="320"/>
      <c r="AD36" s="316" t="str">
        <f>IF(AND('Mapa final'!$K$35="Alta",'Mapa final'!$O$35="Moderado"),CONCATENATE("R",'Mapa final'!$A$35),"")</f>
        <v/>
      </c>
      <c r="AE36" s="317"/>
      <c r="AF36" s="317" t="e">
        <f>IF(AND('Mapa final'!#REF!="Alta",'Mapa final'!#REF!="Moderado"),CONCATENATE("R",'Mapa final'!#REF!),"")</f>
        <v>#REF!</v>
      </c>
      <c r="AG36" s="317"/>
      <c r="AH36" s="317" t="e">
        <f>IF(AND('Mapa final'!#REF!="Alta",'Mapa final'!#REF!="Moderado"),CONCATENATE("R",'Mapa final'!#REF!),"")</f>
        <v>#REF!</v>
      </c>
      <c r="AI36" s="317"/>
      <c r="AJ36" s="317" t="e">
        <f>IF(AND('Mapa final'!#REF!="Alta",'Mapa final'!#REF!="Moderado"),CONCATENATE("R",'Mapa final'!#REF!),"")</f>
        <v>#REF!</v>
      </c>
      <c r="AK36" s="317"/>
      <c r="AL36" s="317" t="e">
        <f>IF(AND('Mapa final'!#REF!="Alta",'Mapa final'!#REF!="Moderado"),CONCATENATE("R",'Mapa final'!#REF!),"")</f>
        <v>#REF!</v>
      </c>
      <c r="AM36" s="317"/>
      <c r="AN36" s="316" t="str">
        <f>IF(AND('Mapa final'!$K$35="Alta",'Mapa final'!$O$35="Mayor"),CONCATENATE("R",'Mapa final'!$A$35),"")</f>
        <v/>
      </c>
      <c r="AO36" s="317"/>
      <c r="AP36" s="317" t="e">
        <f>IF(AND('Mapa final'!#REF!="Alta",'Mapa final'!#REF!="Mayor"),CONCATENATE("R",'Mapa final'!#REF!),"")</f>
        <v>#REF!</v>
      </c>
      <c r="AQ36" s="317"/>
      <c r="AR36" s="317" t="e">
        <f>IF(AND('Mapa final'!#REF!="Alta",'Mapa final'!#REF!="Mayor"),CONCATENATE("R",'Mapa final'!#REF!),"")</f>
        <v>#REF!</v>
      </c>
      <c r="AS36" s="317"/>
      <c r="AT36" s="317" t="e">
        <f>IF(AND('Mapa final'!#REF!="Alta",'Mapa final'!#REF!="Mayor"),CONCATENATE("R",'Mapa final'!#REF!),"")</f>
        <v>#REF!</v>
      </c>
      <c r="AU36" s="317"/>
      <c r="AV36" s="317" t="e">
        <f>IF(AND('Mapa final'!#REF!="Alta",'Mapa final'!#REF!="Mayor"),CONCATENATE("R",'Mapa final'!#REF!),"")</f>
        <v>#REF!</v>
      </c>
      <c r="AW36" s="317"/>
      <c r="AX36" s="310" t="str">
        <f>IF(AND('Mapa final'!$K$35="Alta",'Mapa final'!$O$35="Catastrófico"),CONCATENATE("R",'Mapa final'!$A$35),"")</f>
        <v/>
      </c>
      <c r="AY36" s="308"/>
      <c r="AZ36" s="308" t="e">
        <f>IF(AND('Mapa final'!#REF!="Alta",'Mapa final'!#REF!="Catastrófico"),CONCATENATE("R",'Mapa final'!#REF!),"")</f>
        <v>#REF!</v>
      </c>
      <c r="BA36" s="308"/>
      <c r="BB36" s="308" t="e">
        <f>IF(AND('Mapa final'!#REF!="Alta",'Mapa final'!#REF!="Catastrófico"),CONCATENATE("R",'Mapa final'!#REF!),"")</f>
        <v>#REF!</v>
      </c>
      <c r="BC36" s="308"/>
      <c r="BD36" s="308" t="e">
        <f>IF(AND('Mapa final'!#REF!="Alta",'Mapa final'!#REF!="Catastrófico"),CONCATENATE("R",'Mapa final'!#REF!),"")</f>
        <v>#REF!</v>
      </c>
      <c r="BE36" s="308"/>
      <c r="BF36" s="308" t="e">
        <f>IF(AND('Mapa final'!#REF!="Alta",'Mapa final'!#REF!="Catastrófico"),CONCATENATE("R",'Mapa final'!#REF!),"")</f>
        <v>#REF!</v>
      </c>
      <c r="BG36" s="309"/>
      <c r="BH36" s="36"/>
      <c r="BI36" s="361"/>
      <c r="BJ36" s="362"/>
      <c r="BK36" s="362"/>
      <c r="BL36" s="362"/>
      <c r="BM36" s="362"/>
      <c r="BN36" s="363"/>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row>
    <row r="37" spans="1:100" ht="15" customHeight="1" x14ac:dyDescent="0.35">
      <c r="A37" s="36"/>
      <c r="B37" s="193"/>
      <c r="C37" s="194"/>
      <c r="D37" s="195"/>
      <c r="E37" s="387"/>
      <c r="F37" s="388"/>
      <c r="G37" s="388"/>
      <c r="H37" s="388"/>
      <c r="I37" s="388"/>
      <c r="J37" s="313"/>
      <c r="K37" s="320"/>
      <c r="L37" s="320"/>
      <c r="M37" s="320"/>
      <c r="N37" s="320"/>
      <c r="O37" s="320"/>
      <c r="P37" s="320"/>
      <c r="Q37" s="320"/>
      <c r="R37" s="320"/>
      <c r="S37" s="320"/>
      <c r="T37" s="313"/>
      <c r="U37" s="320"/>
      <c r="V37" s="320"/>
      <c r="W37" s="320"/>
      <c r="X37" s="320"/>
      <c r="Y37" s="320"/>
      <c r="Z37" s="320"/>
      <c r="AA37" s="320"/>
      <c r="AB37" s="320"/>
      <c r="AC37" s="320"/>
      <c r="AD37" s="316"/>
      <c r="AE37" s="317"/>
      <c r="AF37" s="317"/>
      <c r="AG37" s="317"/>
      <c r="AH37" s="317"/>
      <c r="AI37" s="317"/>
      <c r="AJ37" s="317"/>
      <c r="AK37" s="317"/>
      <c r="AL37" s="317"/>
      <c r="AM37" s="317"/>
      <c r="AN37" s="316"/>
      <c r="AO37" s="317"/>
      <c r="AP37" s="317"/>
      <c r="AQ37" s="317"/>
      <c r="AR37" s="317"/>
      <c r="AS37" s="317"/>
      <c r="AT37" s="317"/>
      <c r="AU37" s="317"/>
      <c r="AV37" s="317"/>
      <c r="AW37" s="317"/>
      <c r="AX37" s="310"/>
      <c r="AY37" s="308"/>
      <c r="AZ37" s="308"/>
      <c r="BA37" s="308"/>
      <c r="BB37" s="308"/>
      <c r="BC37" s="308"/>
      <c r="BD37" s="308"/>
      <c r="BE37" s="308"/>
      <c r="BF37" s="308"/>
      <c r="BG37" s="309"/>
      <c r="BH37" s="36"/>
      <c r="BI37" s="361"/>
      <c r="BJ37" s="362"/>
      <c r="BK37" s="362"/>
      <c r="BL37" s="362"/>
      <c r="BM37" s="362"/>
      <c r="BN37" s="363"/>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row>
    <row r="38" spans="1:100" ht="15" customHeight="1" x14ac:dyDescent="0.35">
      <c r="A38" s="36"/>
      <c r="B38" s="193"/>
      <c r="C38" s="194"/>
      <c r="D38" s="195"/>
      <c r="E38" s="387"/>
      <c r="F38" s="388"/>
      <c r="G38" s="388"/>
      <c r="H38" s="388"/>
      <c r="I38" s="388"/>
      <c r="J38" s="313" t="e">
        <f>IF(AND('Mapa final'!#REF!="Alta",'Mapa final'!#REF!="Leve"),CONCATENATE("R",'Mapa final'!#REF!),"")</f>
        <v>#REF!</v>
      </c>
      <c r="K38" s="320"/>
      <c r="L38" s="320" t="e">
        <f>IF(AND('Mapa final'!#REF!="Alta",'Mapa final'!#REF!="Leve"),CONCATENATE("R",'Mapa final'!#REF!),"")</f>
        <v>#REF!</v>
      </c>
      <c r="M38" s="320"/>
      <c r="N38" s="320" t="str">
        <f>IF(AND('Mapa final'!$K$38="Alta",'Mapa final'!$O$38="Leve"),CONCATENATE("R",'Mapa final'!$A$38),"")</f>
        <v/>
      </c>
      <c r="O38" s="320"/>
      <c r="P38" s="320" t="e">
        <f>IF(AND('Mapa final'!#REF!="Alta",'Mapa final'!#REF!="Leve"),CONCATENATE("R",'Mapa final'!#REF!),"")</f>
        <v>#REF!</v>
      </c>
      <c r="Q38" s="320"/>
      <c r="R38" s="320" t="e">
        <f>IF(AND('Mapa final'!#REF!="Alta",'Mapa final'!#REF!="Leve"),CONCATENATE("R",'Mapa final'!#REF!),"")</f>
        <v>#REF!</v>
      </c>
      <c r="S38" s="320"/>
      <c r="T38" s="313" t="e">
        <f>IF(AND('Mapa final'!#REF!="Alta",'Mapa final'!#REF!="Menor"),CONCATENATE("R",'Mapa final'!#REF!),"")</f>
        <v>#REF!</v>
      </c>
      <c r="U38" s="320"/>
      <c r="V38" s="320" t="e">
        <f>IF(AND('Mapa final'!#REF!="Alta",'Mapa final'!#REF!="Menor"),CONCATENATE("R",'Mapa final'!#REF!),"")</f>
        <v>#REF!</v>
      </c>
      <c r="W38" s="320"/>
      <c r="X38" s="320" t="str">
        <f>IF(AND('Mapa final'!$K$38="Alta",'Mapa final'!$O$38="Menor"),CONCATENATE("R",'Mapa final'!$A$38),"")</f>
        <v/>
      </c>
      <c r="Y38" s="320"/>
      <c r="Z38" s="320" t="e">
        <f>IF(AND('Mapa final'!#REF!="Alta",'Mapa final'!#REF!="Menor"),CONCATENATE("R",'Mapa final'!#REF!),"")</f>
        <v>#REF!</v>
      </c>
      <c r="AA38" s="320"/>
      <c r="AB38" s="320" t="e">
        <f>IF(AND('Mapa final'!#REF!="Alta",'Mapa final'!#REF!="Menor"),CONCATENATE("R",'Mapa final'!#REF!),"")</f>
        <v>#REF!</v>
      </c>
      <c r="AC38" s="320"/>
      <c r="AD38" s="316" t="e">
        <f>IF(AND('Mapa final'!#REF!="Alta",'Mapa final'!#REF!="Moderado"),CONCATENATE("R",'Mapa final'!#REF!),"")</f>
        <v>#REF!</v>
      </c>
      <c r="AE38" s="317"/>
      <c r="AF38" s="317" t="e">
        <f>IF(AND('Mapa final'!#REF!="Alta",'Mapa final'!#REF!="Moderado"),CONCATENATE("R",'Mapa final'!#REF!),"")</f>
        <v>#REF!</v>
      </c>
      <c r="AG38" s="317"/>
      <c r="AH38" s="317" t="str">
        <f>IF(AND('Mapa final'!$K$38="Alta",'Mapa final'!$O$38="Moderado"),CONCATENATE("R",'Mapa final'!$A$38),"")</f>
        <v/>
      </c>
      <c r="AI38" s="317"/>
      <c r="AJ38" s="317" t="e">
        <f>IF(AND('Mapa final'!#REF!="Alta",'Mapa final'!#REF!="Moderado"),CONCATENATE("R",'Mapa final'!#REF!),"")</f>
        <v>#REF!</v>
      </c>
      <c r="AK38" s="317"/>
      <c r="AL38" s="317" t="e">
        <f>IF(AND('Mapa final'!#REF!="Alta",'Mapa final'!#REF!="Moderado"),CONCATENATE("R",'Mapa final'!#REF!),"")</f>
        <v>#REF!</v>
      </c>
      <c r="AM38" s="317"/>
      <c r="AN38" s="316" t="e">
        <f>IF(AND('Mapa final'!#REF!="Alta",'Mapa final'!#REF!="Mayor"),CONCATENATE("R",'Mapa final'!#REF!),"")</f>
        <v>#REF!</v>
      </c>
      <c r="AO38" s="317"/>
      <c r="AP38" s="317" t="e">
        <f>IF(AND('Mapa final'!#REF!="Alta",'Mapa final'!#REF!="Mayor"),CONCATENATE("R",'Mapa final'!#REF!),"")</f>
        <v>#REF!</v>
      </c>
      <c r="AQ38" s="317"/>
      <c r="AR38" s="317" t="str">
        <f>IF(AND('Mapa final'!$K$38="Alta",'Mapa final'!$O$38="Mayor"),CONCATENATE("R",'Mapa final'!$A$38),"")</f>
        <v/>
      </c>
      <c r="AS38" s="317"/>
      <c r="AT38" s="317" t="e">
        <f>IF(AND('Mapa final'!#REF!="Alta",'Mapa final'!#REF!="Mayor"),CONCATENATE("R",'Mapa final'!#REF!),"")</f>
        <v>#REF!</v>
      </c>
      <c r="AU38" s="317"/>
      <c r="AV38" s="317" t="e">
        <f>IF(AND('Mapa final'!#REF!="Alta",'Mapa final'!#REF!="Mayor"),CONCATENATE("R",'Mapa final'!#REF!),"")</f>
        <v>#REF!</v>
      </c>
      <c r="AW38" s="317"/>
      <c r="AX38" s="310" t="e">
        <f>IF(AND('Mapa final'!#REF!="Alta",'Mapa final'!#REF!="Catastrófico"),CONCATENATE("R",'Mapa final'!#REF!),"")</f>
        <v>#REF!</v>
      </c>
      <c r="AY38" s="308"/>
      <c r="AZ38" s="308" t="e">
        <f>IF(AND('Mapa final'!#REF!="Alta",'Mapa final'!#REF!="Catastrófico"),CONCATENATE("R",'Mapa final'!#REF!),"")</f>
        <v>#REF!</v>
      </c>
      <c r="BA38" s="308"/>
      <c r="BB38" s="308" t="str">
        <f>IF(AND('Mapa final'!$K$38="Alta",'Mapa final'!$O$38="Catastrófico"),CONCATENATE("R",'Mapa final'!$A$38),"")</f>
        <v/>
      </c>
      <c r="BC38" s="308"/>
      <c r="BD38" s="308" t="e">
        <f>IF(AND('Mapa final'!#REF!="Alta",'Mapa final'!#REF!="Catastrófico"),CONCATENATE("R",'Mapa final'!#REF!),"")</f>
        <v>#REF!</v>
      </c>
      <c r="BE38" s="308"/>
      <c r="BF38" s="308" t="e">
        <f>IF(AND('Mapa final'!#REF!="Alta",'Mapa final'!#REF!="Catastrófico"),CONCATENATE("R",'Mapa final'!#REF!),"")</f>
        <v>#REF!</v>
      </c>
      <c r="BG38" s="309"/>
      <c r="BH38" s="36"/>
      <c r="BI38" s="361"/>
      <c r="BJ38" s="362"/>
      <c r="BK38" s="362"/>
      <c r="BL38" s="362"/>
      <c r="BM38" s="362"/>
      <c r="BN38" s="363"/>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row>
    <row r="39" spans="1:100" ht="15" customHeight="1" x14ac:dyDescent="0.35">
      <c r="A39" s="36"/>
      <c r="B39" s="193"/>
      <c r="C39" s="194"/>
      <c r="D39" s="195"/>
      <c r="E39" s="387"/>
      <c r="F39" s="388"/>
      <c r="G39" s="388"/>
      <c r="H39" s="388"/>
      <c r="I39" s="388"/>
      <c r="J39" s="313"/>
      <c r="K39" s="320"/>
      <c r="L39" s="320"/>
      <c r="M39" s="320"/>
      <c r="N39" s="320"/>
      <c r="O39" s="320"/>
      <c r="P39" s="320"/>
      <c r="Q39" s="320"/>
      <c r="R39" s="320"/>
      <c r="S39" s="320"/>
      <c r="T39" s="313"/>
      <c r="U39" s="320"/>
      <c r="V39" s="320"/>
      <c r="W39" s="320"/>
      <c r="X39" s="320"/>
      <c r="Y39" s="320"/>
      <c r="Z39" s="320"/>
      <c r="AA39" s="320"/>
      <c r="AB39" s="320"/>
      <c r="AC39" s="320"/>
      <c r="AD39" s="316"/>
      <c r="AE39" s="317"/>
      <c r="AF39" s="317"/>
      <c r="AG39" s="317"/>
      <c r="AH39" s="317"/>
      <c r="AI39" s="317"/>
      <c r="AJ39" s="317"/>
      <c r="AK39" s="317"/>
      <c r="AL39" s="317"/>
      <c r="AM39" s="317"/>
      <c r="AN39" s="316"/>
      <c r="AO39" s="317"/>
      <c r="AP39" s="317"/>
      <c r="AQ39" s="317"/>
      <c r="AR39" s="317"/>
      <c r="AS39" s="317"/>
      <c r="AT39" s="317"/>
      <c r="AU39" s="317"/>
      <c r="AV39" s="317"/>
      <c r="AW39" s="317"/>
      <c r="AX39" s="310"/>
      <c r="AY39" s="308"/>
      <c r="AZ39" s="308"/>
      <c r="BA39" s="308"/>
      <c r="BB39" s="308"/>
      <c r="BC39" s="308"/>
      <c r="BD39" s="308"/>
      <c r="BE39" s="308"/>
      <c r="BF39" s="308"/>
      <c r="BG39" s="309"/>
      <c r="BH39" s="36"/>
      <c r="BI39" s="361"/>
      <c r="BJ39" s="362"/>
      <c r="BK39" s="362"/>
      <c r="BL39" s="362"/>
      <c r="BM39" s="362"/>
      <c r="BN39" s="363"/>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row>
    <row r="40" spans="1:100" ht="15" customHeight="1" x14ac:dyDescent="0.35">
      <c r="A40" s="36"/>
      <c r="B40" s="193"/>
      <c r="C40" s="194"/>
      <c r="D40" s="195"/>
      <c r="E40" s="387"/>
      <c r="F40" s="388"/>
      <c r="G40" s="388"/>
      <c r="H40" s="388"/>
      <c r="I40" s="388"/>
      <c r="J40" s="313" t="str">
        <f>IF(AND('Mapa final'!$K$41="Alta",'Mapa final'!$O$41="Leve"),CONCATENATE("R",'Mapa final'!$A$41),"")</f>
        <v/>
      </c>
      <c r="K40" s="320"/>
      <c r="L40" s="320" t="e">
        <f>IF(AND('Mapa final'!#REF!="Alta",'Mapa final'!#REF!="Leve"),CONCATENATE("R",'Mapa final'!#REF!),"")</f>
        <v>#REF!</v>
      </c>
      <c r="M40" s="320"/>
      <c r="N40" s="320" t="str">
        <f>IF(AND('Mapa final'!$K$44="Alta",'Mapa final'!$O$44="Leve"),CONCATENATE("R",'Mapa final'!$A$44),"")</f>
        <v/>
      </c>
      <c r="O40" s="320"/>
      <c r="P40" s="320" t="str">
        <f>IF(AND('Mapa final'!$K$47="Alta",'Mapa final'!$O$47="Leve"),CONCATENATE("R",'Mapa final'!$A$47),"")</f>
        <v/>
      </c>
      <c r="Q40" s="320"/>
      <c r="R40" s="320" t="str">
        <f>IF(AND('Mapa final'!$K$50="Alta",'Mapa final'!$O$50="Leve"),CONCATENATE("R",'Mapa final'!$A$50),"")</f>
        <v/>
      </c>
      <c r="S40" s="312"/>
      <c r="T40" s="313" t="str">
        <f>IF(AND('Mapa final'!$K$41="Alta",'Mapa final'!$O$41="Menor"),CONCATENATE("R",'Mapa final'!$A$41),"")</f>
        <v/>
      </c>
      <c r="U40" s="320"/>
      <c r="V40" s="320" t="e">
        <f>IF(AND('Mapa final'!#REF!="Alta",'Mapa final'!#REF!="Menor"),CONCATENATE("R",'Mapa final'!#REF!),"")</f>
        <v>#REF!</v>
      </c>
      <c r="W40" s="320"/>
      <c r="X40" s="320" t="str">
        <f>IF(AND('Mapa final'!$K$44="Alta",'Mapa final'!$O$44="Menor"),CONCATENATE("R",'Mapa final'!$A$44),"")</f>
        <v/>
      </c>
      <c r="Y40" s="320"/>
      <c r="Z40" s="320" t="str">
        <f>IF(AND('Mapa final'!$K$47="Alta",'Mapa final'!$O$47="Menor"),CONCATENATE("R",'Mapa final'!$A$47),"")</f>
        <v/>
      </c>
      <c r="AA40" s="320"/>
      <c r="AB40" s="320" t="str">
        <f>IF(AND('Mapa final'!$K$50="Alta",'Mapa final'!$O$50="Menor"),CONCATENATE("R",'Mapa final'!$A$50),"")</f>
        <v/>
      </c>
      <c r="AC40" s="312"/>
      <c r="AD40" s="316" t="str">
        <f>IF(AND('Mapa final'!$K$41="Alta",'Mapa final'!$O$41="Moderado"),CONCATENATE("R",'Mapa final'!$A$41),"")</f>
        <v/>
      </c>
      <c r="AE40" s="317"/>
      <c r="AF40" s="317" t="e">
        <f>IF(AND('Mapa final'!#REF!="Alta",'Mapa final'!#REF!="Moderado"),CONCATENATE("R",'Mapa final'!#REF!),"")</f>
        <v>#REF!</v>
      </c>
      <c r="AG40" s="317"/>
      <c r="AH40" s="317" t="str">
        <f>IF(AND('Mapa final'!$K$44="Alta",'Mapa final'!$O$44="Moderado"),CONCATENATE("R",'Mapa final'!$A$44),"")</f>
        <v/>
      </c>
      <c r="AI40" s="317"/>
      <c r="AJ40" s="317" t="str">
        <f>IF(AND('Mapa final'!$K$47="Alta",'Mapa final'!$O$47="Moderado"),CONCATENATE("R",'Mapa final'!$A$47),"")</f>
        <v/>
      </c>
      <c r="AK40" s="317"/>
      <c r="AL40" s="317" t="str">
        <f>IF(AND('Mapa final'!$K$50="Alta",'Mapa final'!$O$50="Moderado"),CONCATENATE("R",'Mapa final'!$A$50),"")</f>
        <v/>
      </c>
      <c r="AM40" s="321"/>
      <c r="AN40" s="316" t="str">
        <f>IF(AND('Mapa final'!$K$41="Alta",'Mapa final'!$O$41="Mayor"),CONCATENATE("R",'Mapa final'!$A$41),"")</f>
        <v/>
      </c>
      <c r="AO40" s="317"/>
      <c r="AP40" s="317" t="e">
        <f>IF(AND('Mapa final'!#REF!="Alta",'Mapa final'!#REF!="Mayor"),CONCATENATE("R",'Mapa final'!#REF!),"")</f>
        <v>#REF!</v>
      </c>
      <c r="AQ40" s="317"/>
      <c r="AR40" s="317" t="str">
        <f>IF(AND('Mapa final'!$K$44="Alta",'Mapa final'!$O$44="Mayor"),CONCATENATE("R",'Mapa final'!$A$44),"")</f>
        <v/>
      </c>
      <c r="AS40" s="317"/>
      <c r="AT40" s="317" t="str">
        <f>IF(AND('Mapa final'!$K$47="Alta",'Mapa final'!$O$47="Mayor"),CONCATENATE("R",'Mapa final'!$A$47),"")</f>
        <v/>
      </c>
      <c r="AU40" s="317"/>
      <c r="AV40" s="317" t="str">
        <f>IF(AND('Mapa final'!$K$50="Alta",'Mapa final'!$O$50="Mayor"),CONCATENATE("R",'Mapa final'!$A$50),"")</f>
        <v/>
      </c>
      <c r="AW40" s="321"/>
      <c r="AX40" s="310" t="str">
        <f>IF(AND('Mapa final'!$K$41="Alta",'Mapa final'!$O$41="Catastrófico"),CONCATENATE("R",'Mapa final'!$A$41),"")</f>
        <v/>
      </c>
      <c r="AY40" s="308"/>
      <c r="AZ40" s="308" t="e">
        <f>IF(AND('Mapa final'!#REF!="Alta",'Mapa final'!#REF!="Catastrófico"),CONCATENATE("R",'Mapa final'!#REF!),"")</f>
        <v>#REF!</v>
      </c>
      <c r="BA40" s="308"/>
      <c r="BB40" s="308" t="str">
        <f>IF(AND('Mapa final'!$K$44="Alta",'Mapa final'!$O$44="Catastrófico"),CONCATENATE("R",'Mapa final'!$A$44),"")</f>
        <v/>
      </c>
      <c r="BC40" s="308"/>
      <c r="BD40" s="308" t="str">
        <f>IF(AND('Mapa final'!$K$47="Alta",'Mapa final'!$O$47="Catastrófico"),CONCATENATE("R",'Mapa final'!$A$47),"")</f>
        <v/>
      </c>
      <c r="BE40" s="308"/>
      <c r="BF40" s="308" t="str">
        <f>IF(AND('Mapa final'!$K$50="Alta",'Mapa final'!$O$50="Catastrófico"),CONCATENATE("R",'Mapa final'!$A$50),"")</f>
        <v/>
      </c>
      <c r="BG40" s="309"/>
      <c r="BH40" s="36"/>
      <c r="BI40" s="361"/>
      <c r="BJ40" s="362"/>
      <c r="BK40" s="362"/>
      <c r="BL40" s="362"/>
      <c r="BM40" s="362"/>
      <c r="BN40" s="363"/>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row>
    <row r="41" spans="1:100" ht="15" customHeight="1" thickBot="1" x14ac:dyDescent="0.4">
      <c r="A41" s="36"/>
      <c r="B41" s="193"/>
      <c r="C41" s="194"/>
      <c r="D41" s="195"/>
      <c r="E41" s="387"/>
      <c r="F41" s="388"/>
      <c r="G41" s="388"/>
      <c r="H41" s="388"/>
      <c r="I41" s="388"/>
      <c r="J41" s="313"/>
      <c r="K41" s="320"/>
      <c r="L41" s="320"/>
      <c r="M41" s="320"/>
      <c r="N41" s="320"/>
      <c r="O41" s="320"/>
      <c r="P41" s="320"/>
      <c r="Q41" s="320"/>
      <c r="R41" s="320"/>
      <c r="S41" s="312"/>
      <c r="T41" s="313"/>
      <c r="U41" s="320"/>
      <c r="V41" s="320"/>
      <c r="W41" s="320"/>
      <c r="X41" s="320"/>
      <c r="Y41" s="320"/>
      <c r="Z41" s="320"/>
      <c r="AA41" s="320"/>
      <c r="AB41" s="320"/>
      <c r="AC41" s="312"/>
      <c r="AD41" s="316"/>
      <c r="AE41" s="317"/>
      <c r="AF41" s="317"/>
      <c r="AG41" s="317"/>
      <c r="AH41" s="317"/>
      <c r="AI41" s="317"/>
      <c r="AJ41" s="317"/>
      <c r="AK41" s="317"/>
      <c r="AL41" s="317"/>
      <c r="AM41" s="321"/>
      <c r="AN41" s="316"/>
      <c r="AO41" s="317"/>
      <c r="AP41" s="317"/>
      <c r="AQ41" s="317"/>
      <c r="AR41" s="317"/>
      <c r="AS41" s="317"/>
      <c r="AT41" s="317"/>
      <c r="AU41" s="317"/>
      <c r="AV41" s="317"/>
      <c r="AW41" s="321"/>
      <c r="AX41" s="345"/>
      <c r="AY41" s="333"/>
      <c r="AZ41" s="333"/>
      <c r="BA41" s="333"/>
      <c r="BB41" s="333"/>
      <c r="BC41" s="333"/>
      <c r="BD41" s="333"/>
      <c r="BE41" s="333"/>
      <c r="BF41" s="333"/>
      <c r="BG41" s="334"/>
      <c r="BH41" s="36"/>
      <c r="BI41" s="361"/>
      <c r="BJ41" s="362"/>
      <c r="BK41" s="362"/>
      <c r="BL41" s="362"/>
      <c r="BM41" s="362"/>
      <c r="BN41" s="363"/>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row>
    <row r="42" spans="1:100" ht="15" customHeight="1" x14ac:dyDescent="0.35">
      <c r="A42" s="36"/>
      <c r="B42" s="193"/>
      <c r="C42" s="194"/>
      <c r="D42" s="195"/>
      <c r="E42" s="385" t="s">
        <v>101</v>
      </c>
      <c r="F42" s="386"/>
      <c r="G42" s="386"/>
      <c r="H42" s="386"/>
      <c r="I42" s="386"/>
      <c r="J42" s="322" t="str">
        <f>IF(AND('Mapa final'!$K$7="Media",'Mapa final'!$O$7="Leve"),CONCATENATE("R",'Mapa final'!$A$7),"")</f>
        <v/>
      </c>
      <c r="K42" s="323"/>
      <c r="L42" s="323" t="e">
        <f>IF(AND('Mapa final'!#REF!="Media",'Mapa final'!#REF!="Leve"),CONCATENATE("R",'Mapa final'!#REF!),"")</f>
        <v>#REF!</v>
      </c>
      <c r="M42" s="323"/>
      <c r="N42" s="323" t="e">
        <f>IF(AND('Mapa final'!#REF!="Media",'Mapa final'!#REF!="Leve"),CONCATENATE("R",'Mapa final'!#REF!),"")</f>
        <v>#REF!</v>
      </c>
      <c r="O42" s="323"/>
      <c r="P42" s="323" t="e">
        <f>IF(AND('Mapa final'!#REF!="Media",'Mapa final'!#REF!="Leve"),CONCATENATE("R",'Mapa final'!#REF!),"")</f>
        <v>#REF!</v>
      </c>
      <c r="Q42" s="323"/>
      <c r="R42" s="323" t="e">
        <f>IF(AND('Mapa final'!#REF!="Media",'Mapa final'!#REF!="Leve"),CONCATENATE("R",'Mapa final'!#REF!),"")</f>
        <v>#REF!</v>
      </c>
      <c r="S42" s="324"/>
      <c r="T42" s="322" t="str">
        <f>IF(AND('Mapa final'!$K$7="Media",'Mapa final'!$O$7="Menor"),CONCATENATE("R",'Mapa final'!$A$7),"")</f>
        <v/>
      </c>
      <c r="U42" s="323"/>
      <c r="V42" s="323" t="e">
        <f>IF(AND('Mapa final'!#REF!="Media",'Mapa final'!#REF!="Menor"),CONCATENATE("R",'Mapa final'!#REF!),"")</f>
        <v>#REF!</v>
      </c>
      <c r="W42" s="323"/>
      <c r="X42" s="323" t="e">
        <f>IF(AND('Mapa final'!#REF!="Media",'Mapa final'!#REF!="Menor"),CONCATENATE("R",'Mapa final'!#REF!),"")</f>
        <v>#REF!</v>
      </c>
      <c r="Y42" s="323"/>
      <c r="Z42" s="323" t="e">
        <f>IF(AND('Mapa final'!#REF!="Media",'Mapa final'!#REF!="Menor"),CONCATENATE("R",'Mapa final'!#REF!),"")</f>
        <v>#REF!</v>
      </c>
      <c r="AA42" s="323"/>
      <c r="AB42" s="323" t="e">
        <f>IF(AND('Mapa final'!#REF!="Media",'Mapa final'!#REF!="Menor"),CONCATENATE("R",'Mapa final'!#REF!),"")</f>
        <v>#REF!</v>
      </c>
      <c r="AC42" s="324"/>
      <c r="AD42" s="322" t="str">
        <f>IF(AND('Mapa final'!$K$7="Media",'Mapa final'!$O$7="Moderado"),CONCATENATE("R",'Mapa final'!$A$7),"")</f>
        <v>R1</v>
      </c>
      <c r="AE42" s="323"/>
      <c r="AF42" s="323" t="e">
        <f>IF(AND('Mapa final'!#REF!="Media",'Mapa final'!#REF!="Moderado"),CONCATENATE("R",'Mapa final'!#REF!),"")</f>
        <v>#REF!</v>
      </c>
      <c r="AG42" s="323"/>
      <c r="AH42" s="323" t="e">
        <f>IF(AND('Mapa final'!#REF!="Media",'Mapa final'!#REF!="Moderado"),CONCATENATE("R",'Mapa final'!#REF!),"")</f>
        <v>#REF!</v>
      </c>
      <c r="AI42" s="323"/>
      <c r="AJ42" s="323" t="e">
        <f>IF(AND('Mapa final'!#REF!="Media",'Mapa final'!#REF!="Moderado"),CONCATENATE("R",'Mapa final'!#REF!),"")</f>
        <v>#REF!</v>
      </c>
      <c r="AK42" s="323"/>
      <c r="AL42" s="323" t="e">
        <f>IF(AND('Mapa final'!#REF!="Media",'Mapa final'!#REF!="Moderado"),CONCATENATE("R",'Mapa final'!#REF!),"")</f>
        <v>#REF!</v>
      </c>
      <c r="AM42" s="324"/>
      <c r="AN42" s="325" t="str">
        <f>IF(AND('Mapa final'!$K$7="Media",'Mapa final'!$O$7="Mayor"),CONCATENATE("R",'Mapa final'!$A$7),"")</f>
        <v/>
      </c>
      <c r="AO42" s="326"/>
      <c r="AP42" s="326" t="e">
        <f>IF(AND('Mapa final'!#REF!="Media",'Mapa final'!#REF!="Mayor"),CONCATENATE("R",'Mapa final'!#REF!),"")</f>
        <v>#REF!</v>
      </c>
      <c r="AQ42" s="326"/>
      <c r="AR42" s="326" t="e">
        <f>IF(AND('Mapa final'!#REF!="Media",'Mapa final'!#REF!="Mayor"),CONCATENATE("R",'Mapa final'!#REF!),"")</f>
        <v>#REF!</v>
      </c>
      <c r="AS42" s="326"/>
      <c r="AT42" s="326" t="e">
        <f>IF(AND('Mapa final'!#REF!="Media",'Mapa final'!#REF!="Mayor"),CONCATENATE("R",'Mapa final'!#REF!),"")</f>
        <v>#REF!</v>
      </c>
      <c r="AU42" s="326"/>
      <c r="AV42" s="326" t="e">
        <f>IF(AND('Mapa final'!#REF!="Media",'Mapa final'!#REF!="Mayor"),CONCATENATE("R",'Mapa final'!#REF!),"")</f>
        <v>#REF!</v>
      </c>
      <c r="AW42" s="330"/>
      <c r="AX42" s="343" t="str">
        <f>IF(AND('Mapa final'!$K$7="Media",'Mapa final'!$O$7="Catastrófico"),CONCATENATE("R",'Mapa final'!$A$7),"")</f>
        <v/>
      </c>
      <c r="AY42" s="331"/>
      <c r="AZ42" s="331" t="e">
        <f>IF(AND('Mapa final'!#REF!="Media",'Mapa final'!#REF!="Catastrófico"),CONCATENATE("R",'Mapa final'!#REF!),"")</f>
        <v>#REF!</v>
      </c>
      <c r="BA42" s="331"/>
      <c r="BB42" s="331" t="e">
        <f>IF(AND('Mapa final'!#REF!="Media",'Mapa final'!#REF!="Catastrófico"),CONCATENATE("R",'Mapa final'!#REF!),"")</f>
        <v>#REF!</v>
      </c>
      <c r="BC42" s="331"/>
      <c r="BD42" s="331" t="e">
        <f>IF(AND('Mapa final'!#REF!="Media",'Mapa final'!#REF!="Catastrófico"),CONCATENATE("R",'Mapa final'!#REF!),"")</f>
        <v>#REF!</v>
      </c>
      <c r="BE42" s="331"/>
      <c r="BF42" s="331" t="e">
        <f>IF(AND('Mapa final'!#REF!="Media",'Mapa final'!#REF!="Catastrófico"),CONCATENATE("R",'Mapa final'!#REF!),"")</f>
        <v>#REF!</v>
      </c>
      <c r="BG42" s="344"/>
      <c r="BH42" s="36"/>
      <c r="BI42" s="361"/>
      <c r="BJ42" s="362"/>
      <c r="BK42" s="362"/>
      <c r="BL42" s="362"/>
      <c r="BM42" s="362"/>
      <c r="BN42" s="363"/>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row>
    <row r="43" spans="1:100" ht="15" customHeight="1" x14ac:dyDescent="0.35">
      <c r="A43" s="36"/>
      <c r="B43" s="193"/>
      <c r="C43" s="194"/>
      <c r="D43" s="195"/>
      <c r="E43" s="387"/>
      <c r="F43" s="388"/>
      <c r="G43" s="388"/>
      <c r="H43" s="388"/>
      <c r="I43" s="388"/>
      <c r="J43" s="313"/>
      <c r="K43" s="320"/>
      <c r="L43" s="320"/>
      <c r="M43" s="320"/>
      <c r="N43" s="320"/>
      <c r="O43" s="320"/>
      <c r="P43" s="320"/>
      <c r="Q43" s="320"/>
      <c r="R43" s="320"/>
      <c r="S43" s="312"/>
      <c r="T43" s="313"/>
      <c r="U43" s="320"/>
      <c r="V43" s="320"/>
      <c r="W43" s="320"/>
      <c r="X43" s="320"/>
      <c r="Y43" s="320"/>
      <c r="Z43" s="320"/>
      <c r="AA43" s="320"/>
      <c r="AB43" s="320"/>
      <c r="AC43" s="312"/>
      <c r="AD43" s="313"/>
      <c r="AE43" s="320"/>
      <c r="AF43" s="320"/>
      <c r="AG43" s="320"/>
      <c r="AH43" s="320"/>
      <c r="AI43" s="320"/>
      <c r="AJ43" s="320"/>
      <c r="AK43" s="320"/>
      <c r="AL43" s="320"/>
      <c r="AM43" s="312"/>
      <c r="AN43" s="316"/>
      <c r="AO43" s="317"/>
      <c r="AP43" s="317"/>
      <c r="AQ43" s="317"/>
      <c r="AR43" s="317"/>
      <c r="AS43" s="317"/>
      <c r="AT43" s="317"/>
      <c r="AU43" s="317"/>
      <c r="AV43" s="317"/>
      <c r="AW43" s="321"/>
      <c r="AX43" s="310"/>
      <c r="AY43" s="308"/>
      <c r="AZ43" s="308"/>
      <c r="BA43" s="308"/>
      <c r="BB43" s="308"/>
      <c r="BC43" s="308"/>
      <c r="BD43" s="308"/>
      <c r="BE43" s="308"/>
      <c r="BF43" s="308"/>
      <c r="BG43" s="309"/>
      <c r="BH43" s="36"/>
      <c r="BI43" s="361"/>
      <c r="BJ43" s="362"/>
      <c r="BK43" s="362"/>
      <c r="BL43" s="362"/>
      <c r="BM43" s="362"/>
      <c r="BN43" s="363"/>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row>
    <row r="44" spans="1:100" ht="15" customHeight="1" x14ac:dyDescent="0.35">
      <c r="A44" s="36"/>
      <c r="B44" s="193"/>
      <c r="C44" s="194"/>
      <c r="D44" s="195"/>
      <c r="E44" s="387"/>
      <c r="F44" s="388"/>
      <c r="G44" s="388"/>
      <c r="H44" s="388"/>
      <c r="I44" s="388"/>
      <c r="J44" s="313" t="str">
        <f>IF(AND('Mapa final'!$K$10="Media",'Mapa final'!$O$10="Leve"),CONCATENATE("R",'Mapa final'!$A$10),"")</f>
        <v/>
      </c>
      <c r="K44" s="320"/>
      <c r="L44" s="320" t="e">
        <f>IF(AND('Mapa final'!#REF!="Media",'Mapa final'!#REF!="Leve"),CONCATENATE("R",'Mapa final'!#REF!),"")</f>
        <v>#REF!</v>
      </c>
      <c r="M44" s="320"/>
      <c r="N44" s="320" t="e">
        <f>IF(AND('Mapa final'!#REF!="Media",'Mapa final'!#REF!="Leve"),CONCATENATE("R",'Mapa final'!#REF!),"")</f>
        <v>#REF!</v>
      </c>
      <c r="O44" s="320"/>
      <c r="P44" s="320" t="str">
        <f>IF(AND('Mapa final'!$K$13="Media",'Mapa final'!$O$13="Leve"),CONCATENATE("R",'Mapa final'!$A$13),"")</f>
        <v/>
      </c>
      <c r="Q44" s="320"/>
      <c r="R44" s="320" t="e">
        <f>IF(AND('Mapa final'!#REF!="Media",'Mapa final'!#REF!="Leve"),CONCATENATE("R",'Mapa final'!#REF!),"")</f>
        <v>#REF!</v>
      </c>
      <c r="S44" s="312"/>
      <c r="T44" s="313" t="str">
        <f>IF(AND('Mapa final'!$K$10="Media",'Mapa final'!$O$10="Menor"),CONCATENATE("R",'Mapa final'!$A$10),"")</f>
        <v/>
      </c>
      <c r="U44" s="320"/>
      <c r="V44" s="320" t="e">
        <f>IF(AND('Mapa final'!#REF!="Media",'Mapa final'!#REF!="Menor"),CONCATENATE("R",'Mapa final'!#REF!),"")</f>
        <v>#REF!</v>
      </c>
      <c r="W44" s="320"/>
      <c r="X44" s="320" t="e">
        <f>IF(AND('Mapa final'!#REF!="Media",'Mapa final'!#REF!="Menor"),CONCATENATE("R",'Mapa final'!#REF!),"")</f>
        <v>#REF!</v>
      </c>
      <c r="Y44" s="320"/>
      <c r="Z44" s="320" t="str">
        <f>IF(AND('Mapa final'!$K$13="Media",'Mapa final'!$O$13="Menor"),CONCATENATE("R",'Mapa final'!$A$13),"")</f>
        <v/>
      </c>
      <c r="AA44" s="320"/>
      <c r="AB44" s="320" t="e">
        <f>IF(AND('Mapa final'!#REF!="Media",'Mapa final'!#REF!="Menor"),CONCATENATE("R",'Mapa final'!#REF!),"")</f>
        <v>#REF!</v>
      </c>
      <c r="AC44" s="312"/>
      <c r="AD44" s="313" t="str">
        <f>IF(AND('Mapa final'!$K$10="Media",'Mapa final'!$O$10="Moderado"),CONCATENATE("R",'Mapa final'!$A$10),"")</f>
        <v/>
      </c>
      <c r="AE44" s="320"/>
      <c r="AF44" s="320" t="e">
        <f>IF(AND('Mapa final'!#REF!="Media",'Mapa final'!#REF!="Moderado"),CONCATENATE("R",'Mapa final'!#REF!),"")</f>
        <v>#REF!</v>
      </c>
      <c r="AG44" s="320"/>
      <c r="AH44" s="320" t="e">
        <f>IF(AND('Mapa final'!#REF!="Media",'Mapa final'!#REF!="Moderado"),CONCATENATE("R",'Mapa final'!#REF!),"")</f>
        <v>#REF!</v>
      </c>
      <c r="AI44" s="320"/>
      <c r="AJ44" s="320" t="str">
        <f>IF(AND('Mapa final'!$K$13="Media",'Mapa final'!$O$13="Moderado"),CONCATENATE("R",'Mapa final'!$A$13),"")</f>
        <v/>
      </c>
      <c r="AK44" s="320"/>
      <c r="AL44" s="320" t="e">
        <f>IF(AND('Mapa final'!#REF!="Media",'Mapa final'!#REF!="Moderado"),CONCATENATE("R",'Mapa final'!#REF!),"")</f>
        <v>#REF!</v>
      </c>
      <c r="AM44" s="312"/>
      <c r="AN44" s="316" t="str">
        <f>IF(AND('Mapa final'!$K$10="Media",'Mapa final'!$O$10="Mayor"),CONCATENATE("R",'Mapa final'!$A$10),"")</f>
        <v/>
      </c>
      <c r="AO44" s="317"/>
      <c r="AP44" s="317" t="e">
        <f>IF(AND('Mapa final'!#REF!="Media",'Mapa final'!#REF!="Mayor"),CONCATENATE("R",'Mapa final'!#REF!),"")</f>
        <v>#REF!</v>
      </c>
      <c r="AQ44" s="317"/>
      <c r="AR44" s="317" t="e">
        <f>IF(AND('Mapa final'!#REF!="Media",'Mapa final'!#REF!="Mayor"),CONCATENATE("R",'Mapa final'!#REF!),"")</f>
        <v>#REF!</v>
      </c>
      <c r="AS44" s="317"/>
      <c r="AT44" s="317" t="str">
        <f>IF(AND('Mapa final'!$K$13="Media",'Mapa final'!$O$13="Mayor"),CONCATENATE("R",'Mapa final'!$A$13),"")</f>
        <v/>
      </c>
      <c r="AU44" s="317"/>
      <c r="AV44" s="317" t="e">
        <f>IF(AND('Mapa final'!#REF!="Media",'Mapa final'!#REF!="Mayor"),CONCATENATE("R",'Mapa final'!#REF!),"")</f>
        <v>#REF!</v>
      </c>
      <c r="AW44" s="321"/>
      <c r="AX44" s="310" t="str">
        <f>IF(AND('Mapa final'!$K$10="Media",'Mapa final'!$O$10="Catastrófico"),CONCATENATE("R",'Mapa final'!$A$10),"")</f>
        <v/>
      </c>
      <c r="AY44" s="308"/>
      <c r="AZ44" s="308" t="e">
        <f>IF(AND('Mapa final'!#REF!="Media",'Mapa final'!#REF!="Catastrófico"),CONCATENATE("R",'Mapa final'!#REF!),"")</f>
        <v>#REF!</v>
      </c>
      <c r="BA44" s="308"/>
      <c r="BB44" s="308" t="e">
        <f>IF(AND('Mapa final'!#REF!="Media",'Mapa final'!#REF!="Catastrófico"),CONCATENATE("R",'Mapa final'!#REF!),"")</f>
        <v>#REF!</v>
      </c>
      <c r="BC44" s="308"/>
      <c r="BD44" s="308" t="str">
        <f>IF(AND('Mapa final'!$K$13="Media",'Mapa final'!$O$13="Catastrófico"),CONCATENATE("R",'Mapa final'!$A$13),"")</f>
        <v/>
      </c>
      <c r="BE44" s="308"/>
      <c r="BF44" s="308" t="e">
        <f>IF(AND('Mapa final'!#REF!="Media",'Mapa final'!#REF!="Catastrófico"),CONCATENATE("R",'Mapa final'!#REF!),"")</f>
        <v>#REF!</v>
      </c>
      <c r="BG44" s="309"/>
      <c r="BH44" s="36"/>
      <c r="BI44" s="361"/>
      <c r="BJ44" s="362"/>
      <c r="BK44" s="362"/>
      <c r="BL44" s="362"/>
      <c r="BM44" s="362"/>
      <c r="BN44" s="363"/>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row>
    <row r="45" spans="1:100" ht="15" customHeight="1" x14ac:dyDescent="0.35">
      <c r="A45" s="36"/>
      <c r="B45" s="193"/>
      <c r="C45" s="194"/>
      <c r="D45" s="195"/>
      <c r="E45" s="387"/>
      <c r="F45" s="388"/>
      <c r="G45" s="388"/>
      <c r="H45" s="388"/>
      <c r="I45" s="388"/>
      <c r="J45" s="313"/>
      <c r="K45" s="320"/>
      <c r="L45" s="320"/>
      <c r="M45" s="320"/>
      <c r="N45" s="320"/>
      <c r="O45" s="320"/>
      <c r="P45" s="320"/>
      <c r="Q45" s="320"/>
      <c r="R45" s="320"/>
      <c r="S45" s="312"/>
      <c r="T45" s="313"/>
      <c r="U45" s="320"/>
      <c r="V45" s="320"/>
      <c r="W45" s="320"/>
      <c r="X45" s="320"/>
      <c r="Y45" s="320"/>
      <c r="Z45" s="320"/>
      <c r="AA45" s="320"/>
      <c r="AB45" s="320"/>
      <c r="AC45" s="312"/>
      <c r="AD45" s="313"/>
      <c r="AE45" s="320"/>
      <c r="AF45" s="320"/>
      <c r="AG45" s="320"/>
      <c r="AH45" s="320"/>
      <c r="AI45" s="320"/>
      <c r="AJ45" s="320"/>
      <c r="AK45" s="320"/>
      <c r="AL45" s="320"/>
      <c r="AM45" s="312"/>
      <c r="AN45" s="316"/>
      <c r="AO45" s="317"/>
      <c r="AP45" s="317"/>
      <c r="AQ45" s="317"/>
      <c r="AR45" s="317"/>
      <c r="AS45" s="317"/>
      <c r="AT45" s="317"/>
      <c r="AU45" s="317"/>
      <c r="AV45" s="317"/>
      <c r="AW45" s="321"/>
      <c r="AX45" s="310"/>
      <c r="AY45" s="308"/>
      <c r="AZ45" s="308"/>
      <c r="BA45" s="308"/>
      <c r="BB45" s="308"/>
      <c r="BC45" s="308"/>
      <c r="BD45" s="308"/>
      <c r="BE45" s="308"/>
      <c r="BF45" s="308"/>
      <c r="BG45" s="309"/>
      <c r="BH45" s="36"/>
      <c r="BI45" s="361"/>
      <c r="BJ45" s="362"/>
      <c r="BK45" s="362"/>
      <c r="BL45" s="362"/>
      <c r="BM45" s="362"/>
      <c r="BN45" s="363"/>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row>
    <row r="46" spans="1:100" ht="15" customHeight="1" x14ac:dyDescent="0.35">
      <c r="A46" s="36"/>
      <c r="B46" s="193"/>
      <c r="C46" s="194"/>
      <c r="D46" s="195"/>
      <c r="E46" s="387"/>
      <c r="F46" s="388"/>
      <c r="G46" s="388"/>
      <c r="H46" s="388"/>
      <c r="I46" s="388"/>
      <c r="J46" s="313" t="e">
        <f>IF(AND('Mapa final'!#REF!="Media",'Mapa final'!#REF!="Leve"),CONCATENATE("R",'Mapa final'!#REF!),"")</f>
        <v>#REF!</v>
      </c>
      <c r="K46" s="320"/>
      <c r="L46" s="320" t="str">
        <f>IF(AND('Mapa final'!$K$16="Media",'Mapa final'!$O$16="Leve"),CONCATENATE("R",'Mapa final'!$A$16),"")</f>
        <v/>
      </c>
      <c r="M46" s="320"/>
      <c r="N46" s="320" t="e">
        <f>IF(AND('Mapa final'!#REF!="Media",'Mapa final'!#REF!="Leve"),CONCATENATE("R",'Mapa final'!#REF!),"")</f>
        <v>#REF!</v>
      </c>
      <c r="O46" s="320"/>
      <c r="P46" s="320" t="e">
        <f>IF(AND('Mapa final'!#REF!="Media",'Mapa final'!#REF!="Leve"),CONCATENATE("R",'Mapa final'!#REF!),"")</f>
        <v>#REF!</v>
      </c>
      <c r="Q46" s="320"/>
      <c r="R46" s="320" t="str">
        <f>IF(AND('Mapa final'!$K$20="Media",'Mapa final'!$O$20="Leve"),CONCATENATE("R",'Mapa final'!$A$20),"")</f>
        <v/>
      </c>
      <c r="S46" s="312"/>
      <c r="T46" s="313" t="e">
        <f>IF(AND('Mapa final'!#REF!="Media",'Mapa final'!#REF!="Menor"),CONCATENATE("R",'Mapa final'!#REF!),"")</f>
        <v>#REF!</v>
      </c>
      <c r="U46" s="320"/>
      <c r="V46" s="320" t="str">
        <f>IF(AND('Mapa final'!$K$16="Media",'Mapa final'!$O$16="Menor"),CONCATENATE("R",'Mapa final'!$A$16),"")</f>
        <v/>
      </c>
      <c r="W46" s="320"/>
      <c r="X46" s="320" t="e">
        <f>IF(AND('Mapa final'!#REF!="Media",'Mapa final'!#REF!="Menor"),CONCATENATE("R",'Mapa final'!#REF!),"")</f>
        <v>#REF!</v>
      </c>
      <c r="Y46" s="320"/>
      <c r="Z46" s="320" t="e">
        <f>IF(AND('Mapa final'!#REF!="Media",'Mapa final'!#REF!="Menor"),CONCATENATE("R",'Mapa final'!#REF!),"")</f>
        <v>#REF!</v>
      </c>
      <c r="AA46" s="320"/>
      <c r="AB46" s="320" t="str">
        <f>IF(AND('Mapa final'!$K$20="Media",'Mapa final'!$O$20="Menor"),CONCATENATE("R",'Mapa final'!$A$20),"")</f>
        <v/>
      </c>
      <c r="AC46" s="312"/>
      <c r="AD46" s="313" t="e">
        <f>IF(AND('Mapa final'!#REF!="Media",'Mapa final'!#REF!="Moderado"),CONCATENATE("R",'Mapa final'!#REF!),"")</f>
        <v>#REF!</v>
      </c>
      <c r="AE46" s="320"/>
      <c r="AF46" s="320" t="str">
        <f>IF(AND('Mapa final'!$K$16="Media",'Mapa final'!$O$16="Moderado"),CONCATENATE("R",'Mapa final'!$A$16),"")</f>
        <v>R4</v>
      </c>
      <c r="AG46" s="320"/>
      <c r="AH46" s="320" t="e">
        <f>IF(AND('Mapa final'!#REF!="Media",'Mapa final'!#REF!="Moderado"),CONCATENATE("R",'Mapa final'!#REF!),"")</f>
        <v>#REF!</v>
      </c>
      <c r="AI46" s="320"/>
      <c r="AJ46" s="320" t="e">
        <f>IF(AND('Mapa final'!#REF!="Media",'Mapa final'!#REF!="Moderado"),CONCATENATE("R",'Mapa final'!#REF!),"")</f>
        <v>#REF!</v>
      </c>
      <c r="AK46" s="320"/>
      <c r="AL46" s="320" t="str">
        <f>IF(AND('Mapa final'!$K$20="Media",'Mapa final'!$O$20="Moderado"),CONCATENATE("R",'Mapa final'!$A$20),"")</f>
        <v/>
      </c>
      <c r="AM46" s="312"/>
      <c r="AN46" s="316" t="e">
        <f>IF(AND('Mapa final'!#REF!="Media",'Mapa final'!#REF!="Mayor"),CONCATENATE("R",'Mapa final'!#REF!),"")</f>
        <v>#REF!</v>
      </c>
      <c r="AO46" s="317"/>
      <c r="AP46" s="317" t="str">
        <f>IF(AND('Mapa final'!$K$16="Media",'Mapa final'!$O$16="Mayor"),CONCATENATE("R",'Mapa final'!$A$16),"")</f>
        <v/>
      </c>
      <c r="AQ46" s="317"/>
      <c r="AR46" s="317" t="e">
        <f>IF(AND('Mapa final'!#REF!="Media",'Mapa final'!#REF!="Mayor"),CONCATENATE("R",'Mapa final'!#REF!),"")</f>
        <v>#REF!</v>
      </c>
      <c r="AS46" s="317"/>
      <c r="AT46" s="317" t="e">
        <f>IF(AND('Mapa final'!#REF!="Media",'Mapa final'!#REF!="Mayor"),CONCATENATE("R",'Mapa final'!#REF!),"")</f>
        <v>#REF!</v>
      </c>
      <c r="AU46" s="317"/>
      <c r="AV46" s="317" t="str">
        <f>IF(AND('Mapa final'!$K$20="Media",'Mapa final'!$O$20="Mayor"),CONCATENATE("R",'Mapa final'!$A$20),"")</f>
        <v/>
      </c>
      <c r="AW46" s="321"/>
      <c r="AX46" s="310" t="e">
        <f>IF(AND('Mapa final'!#REF!="Media",'Mapa final'!#REF!="Catastrófico"),CONCATENATE("R",'Mapa final'!#REF!),"")</f>
        <v>#REF!</v>
      </c>
      <c r="AY46" s="308"/>
      <c r="AZ46" s="308" t="str">
        <f>IF(AND('Mapa final'!$K$16="Media",'Mapa final'!$O$16="Catastrófico"),CONCATENATE("R",'Mapa final'!$A$16),"")</f>
        <v/>
      </c>
      <c r="BA46" s="308"/>
      <c r="BB46" s="308" t="e">
        <f>IF(AND('Mapa final'!#REF!="Media",'Mapa final'!#REF!="Catastrófico"),CONCATENATE("R",'Mapa final'!#REF!),"")</f>
        <v>#REF!</v>
      </c>
      <c r="BC46" s="308"/>
      <c r="BD46" s="308" t="e">
        <f>IF(AND('Mapa final'!#REF!="Media",'Mapa final'!#REF!="Catastrófico"),CONCATENATE("R",'Mapa final'!#REF!),"")</f>
        <v>#REF!</v>
      </c>
      <c r="BE46" s="308"/>
      <c r="BF46" s="308" t="str">
        <f>IF(AND('Mapa final'!$K$20="Media",'Mapa final'!$O$20="Catastrófico"),CONCATENATE("R",'Mapa final'!$A$20),"")</f>
        <v/>
      </c>
      <c r="BG46" s="309"/>
      <c r="BH46" s="36"/>
      <c r="BI46" s="361"/>
      <c r="BJ46" s="362"/>
      <c r="BK46" s="362"/>
      <c r="BL46" s="362"/>
      <c r="BM46" s="362"/>
      <c r="BN46" s="363"/>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row>
    <row r="47" spans="1:100" ht="15" customHeight="1" x14ac:dyDescent="0.35">
      <c r="A47" s="36"/>
      <c r="B47" s="193"/>
      <c r="C47" s="194"/>
      <c r="D47" s="195"/>
      <c r="E47" s="387"/>
      <c r="F47" s="388"/>
      <c r="G47" s="388"/>
      <c r="H47" s="388"/>
      <c r="I47" s="388"/>
      <c r="J47" s="313"/>
      <c r="K47" s="320"/>
      <c r="L47" s="320"/>
      <c r="M47" s="320"/>
      <c r="N47" s="320"/>
      <c r="O47" s="320"/>
      <c r="P47" s="320"/>
      <c r="Q47" s="320"/>
      <c r="R47" s="320"/>
      <c r="S47" s="312"/>
      <c r="T47" s="313"/>
      <c r="U47" s="320"/>
      <c r="V47" s="320"/>
      <c r="W47" s="320"/>
      <c r="X47" s="320"/>
      <c r="Y47" s="320"/>
      <c r="Z47" s="320"/>
      <c r="AA47" s="320"/>
      <c r="AB47" s="320"/>
      <c r="AC47" s="312"/>
      <c r="AD47" s="313"/>
      <c r="AE47" s="320"/>
      <c r="AF47" s="320"/>
      <c r="AG47" s="320"/>
      <c r="AH47" s="320"/>
      <c r="AI47" s="320"/>
      <c r="AJ47" s="320"/>
      <c r="AK47" s="320"/>
      <c r="AL47" s="320"/>
      <c r="AM47" s="312"/>
      <c r="AN47" s="316"/>
      <c r="AO47" s="317"/>
      <c r="AP47" s="317"/>
      <c r="AQ47" s="317"/>
      <c r="AR47" s="317"/>
      <c r="AS47" s="317"/>
      <c r="AT47" s="317"/>
      <c r="AU47" s="317"/>
      <c r="AV47" s="317"/>
      <c r="AW47" s="321"/>
      <c r="AX47" s="310"/>
      <c r="AY47" s="308"/>
      <c r="AZ47" s="308"/>
      <c r="BA47" s="308"/>
      <c r="BB47" s="308"/>
      <c r="BC47" s="308"/>
      <c r="BD47" s="308"/>
      <c r="BE47" s="308"/>
      <c r="BF47" s="308"/>
      <c r="BG47" s="309"/>
      <c r="BH47" s="36"/>
      <c r="BI47" s="361"/>
      <c r="BJ47" s="362"/>
      <c r="BK47" s="362"/>
      <c r="BL47" s="362"/>
      <c r="BM47" s="362"/>
      <c r="BN47" s="363"/>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row>
    <row r="48" spans="1:100" ht="15" customHeight="1" x14ac:dyDescent="0.35">
      <c r="A48" s="36"/>
      <c r="B48" s="193"/>
      <c r="C48" s="194"/>
      <c r="D48" s="195"/>
      <c r="E48" s="387"/>
      <c r="F48" s="388"/>
      <c r="G48" s="388"/>
      <c r="H48" s="388"/>
      <c r="I48" s="388"/>
      <c r="J48" s="313" t="e">
        <f>IF(AND('Mapa final'!#REF!="Media",'Mapa final'!#REF!="Leve"),CONCATENATE("R",'Mapa final'!#REF!),"")</f>
        <v>#REF!</v>
      </c>
      <c r="K48" s="320"/>
      <c r="L48" s="320" t="str">
        <f>IF(AND('Mapa final'!$K$23="Media",'Mapa final'!$O$23="Leve"),CONCATENATE("R",'Mapa final'!$A$23),"")</f>
        <v/>
      </c>
      <c r="M48" s="320"/>
      <c r="N48" s="320" t="e">
        <f>IF(AND('Mapa final'!#REF!="Media",'Mapa final'!#REF!="Leve"),CONCATENATE("R",'Mapa final'!#REF!),"")</f>
        <v>#REF!</v>
      </c>
      <c r="O48" s="320"/>
      <c r="P48" s="320" t="e">
        <f>IF(AND('Mapa final'!#REF!="Media",'Mapa final'!#REF!="Leve"),CONCATENATE("R",'Mapa final'!#REF!),"")</f>
        <v>#REF!</v>
      </c>
      <c r="Q48" s="320"/>
      <c r="R48" s="320" t="str">
        <f>IF(AND('Mapa final'!$K$26="Media",'Mapa final'!$O$26="Leve"),CONCATENATE("R",'Mapa final'!$A$26),"")</f>
        <v/>
      </c>
      <c r="S48" s="312"/>
      <c r="T48" s="313" t="e">
        <f>IF(AND('Mapa final'!#REF!="Media",'Mapa final'!#REF!="Menor"),CONCATENATE("R",'Mapa final'!#REF!),"")</f>
        <v>#REF!</v>
      </c>
      <c r="U48" s="320"/>
      <c r="V48" s="320" t="str">
        <f>IF(AND('Mapa final'!$K$23="Media",'Mapa final'!$O$23="Menor"),CONCATENATE("R",'Mapa final'!$A$23),"")</f>
        <v/>
      </c>
      <c r="W48" s="320"/>
      <c r="X48" s="320" t="e">
        <f>IF(AND('Mapa final'!#REF!="Media",'Mapa final'!#REF!="Menor"),CONCATENATE("R",'Mapa final'!#REF!),"")</f>
        <v>#REF!</v>
      </c>
      <c r="Y48" s="320"/>
      <c r="Z48" s="320" t="e">
        <f>IF(AND('Mapa final'!#REF!="Media",'Mapa final'!#REF!="Menor"),CONCATENATE("R",'Mapa final'!#REF!),"")</f>
        <v>#REF!</v>
      </c>
      <c r="AA48" s="320"/>
      <c r="AB48" s="320" t="str">
        <f>IF(AND('Mapa final'!$K$26="Media",'Mapa final'!$O$26="Menor"),CONCATENATE("R",'Mapa final'!$A$26),"")</f>
        <v/>
      </c>
      <c r="AC48" s="312"/>
      <c r="AD48" s="313" t="e">
        <f>IF(AND('Mapa final'!#REF!="Media",'Mapa final'!#REF!="Moderado"),CONCATENATE("R",'Mapa final'!#REF!),"")</f>
        <v>#REF!</v>
      </c>
      <c r="AE48" s="320"/>
      <c r="AF48" s="320" t="str">
        <f>IF(AND('Mapa final'!$K$23="Media",'Mapa final'!$O$23="Moderado"),CONCATENATE("R",'Mapa final'!$A$23),"")</f>
        <v/>
      </c>
      <c r="AG48" s="320"/>
      <c r="AH48" s="320" t="e">
        <f>IF(AND('Mapa final'!#REF!="Media",'Mapa final'!#REF!="Moderado"),CONCATENATE("R",'Mapa final'!#REF!),"")</f>
        <v>#REF!</v>
      </c>
      <c r="AI48" s="320"/>
      <c r="AJ48" s="320" t="e">
        <f>IF(AND('Mapa final'!#REF!="Media",'Mapa final'!#REF!="Moderado"),CONCATENATE("R",'Mapa final'!#REF!),"")</f>
        <v>#REF!</v>
      </c>
      <c r="AK48" s="320"/>
      <c r="AL48" s="320" t="str">
        <f>IF(AND('Mapa final'!$K$26="Media",'Mapa final'!$O$26="Moderado"),CONCATENATE("R",'Mapa final'!$A$26),"")</f>
        <v/>
      </c>
      <c r="AM48" s="312"/>
      <c r="AN48" s="316" t="e">
        <f>IF(AND('Mapa final'!#REF!="Media",'Mapa final'!#REF!="Mayor"),CONCATENATE("R",'Mapa final'!#REF!),"")</f>
        <v>#REF!</v>
      </c>
      <c r="AO48" s="317"/>
      <c r="AP48" s="317" t="str">
        <f>IF(AND('Mapa final'!$K$23="Media",'Mapa final'!$O$23="Mayor"),CONCATENATE("R",'Mapa final'!$A$23),"")</f>
        <v/>
      </c>
      <c r="AQ48" s="317"/>
      <c r="AR48" s="317" t="e">
        <f>IF(AND('Mapa final'!#REF!="Media",'Mapa final'!#REF!="Mayor"),CONCATENATE("R",'Mapa final'!#REF!),"")</f>
        <v>#REF!</v>
      </c>
      <c r="AS48" s="317"/>
      <c r="AT48" s="317" t="e">
        <f>IF(AND('Mapa final'!#REF!="Media",'Mapa final'!#REF!="Mayor"),CONCATENATE("R",'Mapa final'!#REF!),"")</f>
        <v>#REF!</v>
      </c>
      <c r="AU48" s="317"/>
      <c r="AV48" s="317" t="str">
        <f>IF(AND('Mapa final'!$K$26="Media",'Mapa final'!$O$26="Mayor"),CONCATENATE("R",'Mapa final'!$A$26),"")</f>
        <v>R7</v>
      </c>
      <c r="AW48" s="321"/>
      <c r="AX48" s="310" t="e">
        <f>IF(AND('Mapa final'!#REF!="Media",'Mapa final'!#REF!="Catastrófico"),CONCATENATE("R",'Mapa final'!#REF!),"")</f>
        <v>#REF!</v>
      </c>
      <c r="AY48" s="308"/>
      <c r="AZ48" s="308" t="str">
        <f>IF(AND('Mapa final'!$K$23="Media",'Mapa final'!$O$23="Catastrófico"),CONCATENATE("R",'Mapa final'!$A$23),"")</f>
        <v/>
      </c>
      <c r="BA48" s="308"/>
      <c r="BB48" s="308" t="e">
        <f>IF(AND('Mapa final'!#REF!="Media",'Mapa final'!#REF!="Catastrófico"),CONCATENATE("R",'Mapa final'!#REF!),"")</f>
        <v>#REF!</v>
      </c>
      <c r="BC48" s="308"/>
      <c r="BD48" s="308" t="e">
        <f>IF(AND('Mapa final'!#REF!="Media",'Mapa final'!#REF!="Catastrófico"),CONCATENATE("R",'Mapa final'!#REF!),"")</f>
        <v>#REF!</v>
      </c>
      <c r="BE48" s="308"/>
      <c r="BF48" s="308" t="str">
        <f>IF(AND('Mapa final'!$K$26="Media",'Mapa final'!$O$26="Catastrófico"),CONCATENATE("R",'Mapa final'!$A$26),"")</f>
        <v/>
      </c>
      <c r="BG48" s="309"/>
      <c r="BH48" s="36"/>
      <c r="BI48" s="361"/>
      <c r="BJ48" s="362"/>
      <c r="BK48" s="362"/>
      <c r="BL48" s="362"/>
      <c r="BM48" s="362"/>
      <c r="BN48" s="363"/>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row>
    <row r="49" spans="1:100" ht="15" customHeight="1" thickBot="1" x14ac:dyDescent="0.4">
      <c r="A49" s="36"/>
      <c r="B49" s="193"/>
      <c r="C49" s="194"/>
      <c r="D49" s="195"/>
      <c r="E49" s="387"/>
      <c r="F49" s="388"/>
      <c r="G49" s="388"/>
      <c r="H49" s="388"/>
      <c r="I49" s="388"/>
      <c r="J49" s="313"/>
      <c r="K49" s="320"/>
      <c r="L49" s="320"/>
      <c r="M49" s="320"/>
      <c r="N49" s="320"/>
      <c r="O49" s="320"/>
      <c r="P49" s="320"/>
      <c r="Q49" s="320"/>
      <c r="R49" s="320"/>
      <c r="S49" s="312"/>
      <c r="T49" s="313"/>
      <c r="U49" s="320"/>
      <c r="V49" s="320"/>
      <c r="W49" s="320"/>
      <c r="X49" s="320"/>
      <c r="Y49" s="320"/>
      <c r="Z49" s="320"/>
      <c r="AA49" s="320"/>
      <c r="AB49" s="320"/>
      <c r="AC49" s="312"/>
      <c r="AD49" s="313"/>
      <c r="AE49" s="320"/>
      <c r="AF49" s="320"/>
      <c r="AG49" s="320"/>
      <c r="AH49" s="320"/>
      <c r="AI49" s="320"/>
      <c r="AJ49" s="320"/>
      <c r="AK49" s="320"/>
      <c r="AL49" s="320"/>
      <c r="AM49" s="312"/>
      <c r="AN49" s="316"/>
      <c r="AO49" s="317"/>
      <c r="AP49" s="317"/>
      <c r="AQ49" s="317"/>
      <c r="AR49" s="317"/>
      <c r="AS49" s="317"/>
      <c r="AT49" s="317"/>
      <c r="AU49" s="317"/>
      <c r="AV49" s="317"/>
      <c r="AW49" s="321"/>
      <c r="AX49" s="310"/>
      <c r="AY49" s="308"/>
      <c r="AZ49" s="308"/>
      <c r="BA49" s="308"/>
      <c r="BB49" s="308"/>
      <c r="BC49" s="308"/>
      <c r="BD49" s="308"/>
      <c r="BE49" s="308"/>
      <c r="BF49" s="308"/>
      <c r="BG49" s="309"/>
      <c r="BH49" s="36"/>
      <c r="BI49" s="364"/>
      <c r="BJ49" s="365"/>
      <c r="BK49" s="365"/>
      <c r="BL49" s="365"/>
      <c r="BM49" s="365"/>
      <c r="BN49" s="36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row>
    <row r="50" spans="1:100" ht="15" customHeight="1" x14ac:dyDescent="0.35">
      <c r="A50" s="36"/>
      <c r="B50" s="193"/>
      <c r="C50" s="194"/>
      <c r="D50" s="195"/>
      <c r="E50" s="387"/>
      <c r="F50" s="388"/>
      <c r="G50" s="388"/>
      <c r="H50" s="388"/>
      <c r="I50" s="388"/>
      <c r="J50" s="313" t="str">
        <f>IF(AND('Mapa final'!$K$29="Media",'Mapa final'!$O$29="Leve"),CONCATENATE("R",'Mapa final'!$A$29),"")</f>
        <v/>
      </c>
      <c r="K50" s="320"/>
      <c r="L50" s="320" t="e">
        <f>IF(AND('Mapa final'!#REF!="Media",'Mapa final'!#REF!="Leve"),CONCATENATE("R",'Mapa final'!#REF!),"")</f>
        <v>#REF!</v>
      </c>
      <c r="M50" s="320"/>
      <c r="N50" s="320" t="e">
        <f>IF(AND('Mapa final'!#REF!="Media",'Mapa final'!#REF!="Leve"),CONCATENATE("R",'Mapa final'!#REF!),"")</f>
        <v>#REF!</v>
      </c>
      <c r="O50" s="320"/>
      <c r="P50" s="320" t="e">
        <f>IF(AND('Mapa final'!#REF!="Media",'Mapa final'!#REF!="Leve"),CONCATENATE("R",'Mapa final'!#REF!),"")</f>
        <v>#REF!</v>
      </c>
      <c r="Q50" s="320"/>
      <c r="R50" s="320" t="e">
        <f>IF(AND('Mapa final'!#REF!="Media",'Mapa final'!#REF!="Leve"),CONCATENATE("R",'Mapa final'!#REF!),"")</f>
        <v>#REF!</v>
      </c>
      <c r="S50" s="312"/>
      <c r="T50" s="313" t="str">
        <f>IF(AND('Mapa final'!$K$29="Media",'Mapa final'!$O$29="Menor"),CONCATENATE("R",'Mapa final'!$A$29),"")</f>
        <v/>
      </c>
      <c r="U50" s="320"/>
      <c r="V50" s="320" t="e">
        <f>IF(AND('Mapa final'!#REF!="Media",'Mapa final'!#REF!="Menor"),CONCATENATE("R",'Mapa final'!#REF!),"")</f>
        <v>#REF!</v>
      </c>
      <c r="W50" s="320"/>
      <c r="X50" s="320" t="e">
        <f>IF(AND('Mapa final'!#REF!="Media",'Mapa final'!#REF!="Menor"),CONCATENATE("R",'Mapa final'!#REF!),"")</f>
        <v>#REF!</v>
      </c>
      <c r="Y50" s="320"/>
      <c r="Z50" s="320" t="e">
        <f>IF(AND('Mapa final'!#REF!="Media",'Mapa final'!#REF!="Menor"),CONCATENATE("R",'Mapa final'!#REF!),"")</f>
        <v>#REF!</v>
      </c>
      <c r="AA50" s="320"/>
      <c r="AB50" s="320" t="e">
        <f>IF(AND('Mapa final'!#REF!="Media",'Mapa final'!#REF!="Menor"),CONCATENATE("R",'Mapa final'!#REF!),"")</f>
        <v>#REF!</v>
      </c>
      <c r="AC50" s="312"/>
      <c r="AD50" s="313" t="str">
        <f>IF(AND('Mapa final'!$K$29="Media",'Mapa final'!$O$29="Moderado"),CONCATENATE("R",'Mapa final'!$A$29),"")</f>
        <v/>
      </c>
      <c r="AE50" s="320"/>
      <c r="AF50" s="320" t="e">
        <f>IF(AND('Mapa final'!#REF!="Media",'Mapa final'!#REF!="Moderado"),CONCATENATE("R",'Mapa final'!#REF!),"")</f>
        <v>#REF!</v>
      </c>
      <c r="AG50" s="320"/>
      <c r="AH50" s="320" t="e">
        <f>IF(AND('Mapa final'!#REF!="Media",'Mapa final'!#REF!="Moderado"),CONCATENATE("R",'Mapa final'!#REF!),"")</f>
        <v>#REF!</v>
      </c>
      <c r="AI50" s="320"/>
      <c r="AJ50" s="320" t="e">
        <f>IF(AND('Mapa final'!#REF!="Media",'Mapa final'!#REF!="Moderado"),CONCATENATE("R",'Mapa final'!#REF!),"")</f>
        <v>#REF!</v>
      </c>
      <c r="AK50" s="320"/>
      <c r="AL50" s="320" t="e">
        <f>IF(AND('Mapa final'!#REF!="Media",'Mapa final'!#REF!="Moderado"),CONCATENATE("R",'Mapa final'!#REF!),"")</f>
        <v>#REF!</v>
      </c>
      <c r="AM50" s="312"/>
      <c r="AN50" s="316" t="str">
        <f>IF(AND('Mapa final'!$K$29="Media",'Mapa final'!$O$29="Mayor"),CONCATENATE("R",'Mapa final'!$A$29),"")</f>
        <v/>
      </c>
      <c r="AO50" s="317"/>
      <c r="AP50" s="317" t="e">
        <f>IF(AND('Mapa final'!#REF!="Media",'Mapa final'!#REF!="Mayor"),CONCATENATE("R",'Mapa final'!#REF!),"")</f>
        <v>#REF!</v>
      </c>
      <c r="AQ50" s="317"/>
      <c r="AR50" s="317" t="e">
        <f>IF(AND('Mapa final'!#REF!="Media",'Mapa final'!#REF!="Mayor"),CONCATENATE("R",'Mapa final'!#REF!),"")</f>
        <v>#REF!</v>
      </c>
      <c r="AS50" s="317"/>
      <c r="AT50" s="317" t="e">
        <f>IF(AND('Mapa final'!#REF!="Media",'Mapa final'!#REF!="Mayor"),CONCATENATE("R",'Mapa final'!#REF!),"")</f>
        <v>#REF!</v>
      </c>
      <c r="AU50" s="317"/>
      <c r="AV50" s="317" t="e">
        <f>IF(AND('Mapa final'!#REF!="Media",'Mapa final'!#REF!="Mayor"),CONCATENATE("R",'Mapa final'!#REF!),"")</f>
        <v>#REF!</v>
      </c>
      <c r="AW50" s="321"/>
      <c r="AX50" s="310" t="str">
        <f>IF(AND('Mapa final'!$K$29="Media",'Mapa final'!$O$29="Catastrófico"),CONCATENATE("R",'Mapa final'!$A$29),"")</f>
        <v/>
      </c>
      <c r="AY50" s="308"/>
      <c r="AZ50" s="308" t="e">
        <f>IF(AND('Mapa final'!#REF!="Media",'Mapa final'!#REF!="Catastrófico"),CONCATENATE("R",'Mapa final'!#REF!),"")</f>
        <v>#REF!</v>
      </c>
      <c r="BA50" s="308"/>
      <c r="BB50" s="308" t="e">
        <f>IF(AND('Mapa final'!#REF!="Media",'Mapa final'!#REF!="Catastrófico"),CONCATENATE("R",'Mapa final'!#REF!),"")</f>
        <v>#REF!</v>
      </c>
      <c r="BC50" s="308"/>
      <c r="BD50" s="308" t="e">
        <f>IF(AND('Mapa final'!#REF!="Media",'Mapa final'!#REF!="Catastrófico"),CONCATENATE("R",'Mapa final'!#REF!),"")</f>
        <v>#REF!</v>
      </c>
      <c r="BE50" s="308"/>
      <c r="BF50" s="308" t="e">
        <f>IF(AND('Mapa final'!#REF!="Media",'Mapa final'!#REF!="Catastrófico"),CONCATENATE("R",'Mapa final'!#REF!),"")</f>
        <v>#REF!</v>
      </c>
      <c r="BG50" s="309"/>
      <c r="BH50" s="36"/>
      <c r="BI50" s="367" t="s">
        <v>68</v>
      </c>
      <c r="BJ50" s="368"/>
      <c r="BK50" s="368"/>
      <c r="BL50" s="368"/>
      <c r="BM50" s="368"/>
      <c r="BN50" s="369"/>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row>
    <row r="51" spans="1:100" ht="15" customHeight="1" x14ac:dyDescent="0.35">
      <c r="A51" s="36"/>
      <c r="B51" s="193"/>
      <c r="C51" s="194"/>
      <c r="D51" s="195"/>
      <c r="E51" s="387"/>
      <c r="F51" s="388"/>
      <c r="G51" s="388"/>
      <c r="H51" s="388"/>
      <c r="I51" s="388"/>
      <c r="J51" s="313"/>
      <c r="K51" s="320"/>
      <c r="L51" s="320"/>
      <c r="M51" s="320"/>
      <c r="N51" s="320"/>
      <c r="O51" s="320"/>
      <c r="P51" s="320"/>
      <c r="Q51" s="320"/>
      <c r="R51" s="320"/>
      <c r="S51" s="312"/>
      <c r="T51" s="313"/>
      <c r="U51" s="320"/>
      <c r="V51" s="320"/>
      <c r="W51" s="320"/>
      <c r="X51" s="320"/>
      <c r="Y51" s="320"/>
      <c r="Z51" s="320"/>
      <c r="AA51" s="320"/>
      <c r="AB51" s="320"/>
      <c r="AC51" s="312"/>
      <c r="AD51" s="313"/>
      <c r="AE51" s="320"/>
      <c r="AF51" s="320"/>
      <c r="AG51" s="320"/>
      <c r="AH51" s="320"/>
      <c r="AI51" s="320"/>
      <c r="AJ51" s="320"/>
      <c r="AK51" s="320"/>
      <c r="AL51" s="320"/>
      <c r="AM51" s="312"/>
      <c r="AN51" s="316"/>
      <c r="AO51" s="317"/>
      <c r="AP51" s="317"/>
      <c r="AQ51" s="317"/>
      <c r="AR51" s="317"/>
      <c r="AS51" s="317"/>
      <c r="AT51" s="317"/>
      <c r="AU51" s="317"/>
      <c r="AV51" s="317"/>
      <c r="AW51" s="321"/>
      <c r="AX51" s="310"/>
      <c r="AY51" s="308"/>
      <c r="AZ51" s="308"/>
      <c r="BA51" s="308"/>
      <c r="BB51" s="308"/>
      <c r="BC51" s="308"/>
      <c r="BD51" s="308"/>
      <c r="BE51" s="308"/>
      <c r="BF51" s="308"/>
      <c r="BG51" s="309"/>
      <c r="BH51" s="36"/>
      <c r="BI51" s="370"/>
      <c r="BJ51" s="371"/>
      <c r="BK51" s="371"/>
      <c r="BL51" s="371"/>
      <c r="BM51" s="371"/>
      <c r="BN51" s="372"/>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row>
    <row r="52" spans="1:100" ht="15" customHeight="1" x14ac:dyDescent="0.35">
      <c r="A52" s="36"/>
      <c r="B52" s="193"/>
      <c r="C52" s="194"/>
      <c r="D52" s="195"/>
      <c r="E52" s="387"/>
      <c r="F52" s="388"/>
      <c r="G52" s="388"/>
      <c r="H52" s="388"/>
      <c r="I52" s="388"/>
      <c r="J52" s="313" t="e">
        <f>IF(AND('Mapa final'!#REF!="Media",'Mapa final'!#REF!="Leve"),CONCATENATE("R",'Mapa final'!#REF!),"")</f>
        <v>#REF!</v>
      </c>
      <c r="K52" s="320"/>
      <c r="L52" s="320" t="e">
        <f>IF(AND('Mapa final'!#REF!="Media",'Mapa final'!#REF!="Leve"),CONCATENATE("R",'Mapa final'!#REF!),"")</f>
        <v>#REF!</v>
      </c>
      <c r="M52" s="320"/>
      <c r="N52" s="320" t="e">
        <f>IF(AND('Mapa final'!#REF!="Media",'Mapa final'!#REF!="Leve"),CONCATENATE("R",'Mapa final'!#REF!),"")</f>
        <v>#REF!</v>
      </c>
      <c r="O52" s="320"/>
      <c r="P52" s="320" t="e">
        <f>IF(AND('Mapa final'!#REF!="Media",'Mapa final'!#REF!="Leve"),CONCATENATE("R",'Mapa final'!#REF!),"")</f>
        <v>#REF!</v>
      </c>
      <c r="Q52" s="320"/>
      <c r="R52" s="320" t="str">
        <f>IF(AND('Mapa final'!$K$32="Media",'Mapa final'!$O$32="Leve"),CONCATENATE("R",'Mapa final'!$A$32),"")</f>
        <v/>
      </c>
      <c r="S52" s="312"/>
      <c r="T52" s="313" t="e">
        <f>IF(AND('Mapa final'!#REF!="Media",'Mapa final'!#REF!="Menor"),CONCATENATE("R",'Mapa final'!#REF!),"")</f>
        <v>#REF!</v>
      </c>
      <c r="U52" s="320"/>
      <c r="V52" s="320" t="e">
        <f>IF(AND('Mapa final'!#REF!="Media",'Mapa final'!#REF!="Menor"),CONCATENATE("R",'Mapa final'!#REF!),"")</f>
        <v>#REF!</v>
      </c>
      <c r="W52" s="320"/>
      <c r="X52" s="320" t="e">
        <f>IF(AND('Mapa final'!#REF!="Media",'Mapa final'!#REF!="Menor"),CONCATENATE("R",'Mapa final'!#REF!),"")</f>
        <v>#REF!</v>
      </c>
      <c r="Y52" s="320"/>
      <c r="Z52" s="320" t="e">
        <f>IF(AND('Mapa final'!#REF!="Media",'Mapa final'!#REF!="Menor"),CONCATENATE("R",'Mapa final'!#REF!),"")</f>
        <v>#REF!</v>
      </c>
      <c r="AA52" s="320"/>
      <c r="AB52" s="320" t="str">
        <f>IF(AND('Mapa final'!$K$32="Media",'Mapa final'!$O$32="Menor"),CONCATENATE("R",'Mapa final'!$A$32),"")</f>
        <v/>
      </c>
      <c r="AC52" s="312"/>
      <c r="AD52" s="313" t="e">
        <f>IF(AND('Mapa final'!#REF!="Media",'Mapa final'!#REF!="Moderado"),CONCATENATE("R",'Mapa final'!#REF!),"")</f>
        <v>#REF!</v>
      </c>
      <c r="AE52" s="320"/>
      <c r="AF52" s="320" t="e">
        <f>IF(AND('Mapa final'!#REF!="Media",'Mapa final'!#REF!="Moderado"),CONCATENATE("R",'Mapa final'!#REF!),"")</f>
        <v>#REF!</v>
      </c>
      <c r="AG52" s="320"/>
      <c r="AH52" s="320" t="e">
        <f>IF(AND('Mapa final'!#REF!="Media",'Mapa final'!#REF!="Moderado"),CONCATENATE("R",'Mapa final'!#REF!),"")</f>
        <v>#REF!</v>
      </c>
      <c r="AI52" s="320"/>
      <c r="AJ52" s="320" t="e">
        <f>IF(AND('Mapa final'!#REF!="Media",'Mapa final'!#REF!="Moderado"),CONCATENATE("R",'Mapa final'!#REF!),"")</f>
        <v>#REF!</v>
      </c>
      <c r="AK52" s="320"/>
      <c r="AL52" s="320" t="str">
        <f>IF(AND('Mapa final'!$K$32="Media",'Mapa final'!$O$32="Moderado"),CONCATENATE("R",'Mapa final'!$A$32),"")</f>
        <v/>
      </c>
      <c r="AM52" s="312"/>
      <c r="AN52" s="316" t="e">
        <f>IF(AND('Mapa final'!#REF!="Media",'Mapa final'!#REF!="Mayor"),CONCATENATE("R",'Mapa final'!#REF!),"")</f>
        <v>#REF!</v>
      </c>
      <c r="AO52" s="317"/>
      <c r="AP52" s="317" t="e">
        <f>IF(AND('Mapa final'!#REF!="Media",'Mapa final'!#REF!="Mayor"),CONCATENATE("R",'Mapa final'!#REF!),"")</f>
        <v>#REF!</v>
      </c>
      <c r="AQ52" s="317"/>
      <c r="AR52" s="317" t="e">
        <f>IF(AND('Mapa final'!#REF!="Media",'Mapa final'!#REF!="Mayor"),CONCATENATE("R",'Mapa final'!#REF!),"")</f>
        <v>#REF!</v>
      </c>
      <c r="AS52" s="317"/>
      <c r="AT52" s="317" t="e">
        <f>IF(AND('Mapa final'!#REF!="Media",'Mapa final'!#REF!="Mayor"),CONCATENATE("R",'Mapa final'!#REF!),"")</f>
        <v>#REF!</v>
      </c>
      <c r="AU52" s="317"/>
      <c r="AV52" s="317" t="str">
        <f>IF(AND('Mapa final'!$K$32="Media",'Mapa final'!$O$32="Mayor"),CONCATENATE("R",'Mapa final'!$A$32),"")</f>
        <v/>
      </c>
      <c r="AW52" s="321"/>
      <c r="AX52" s="310" t="e">
        <f>IF(AND('Mapa final'!#REF!="Media",'Mapa final'!#REF!="Catastrófico"),CONCATENATE("R",'Mapa final'!#REF!),"")</f>
        <v>#REF!</v>
      </c>
      <c r="AY52" s="308"/>
      <c r="AZ52" s="308" t="e">
        <f>IF(AND('Mapa final'!#REF!="Media",'Mapa final'!#REF!="Catastrófico"),CONCATENATE("R",'Mapa final'!#REF!),"")</f>
        <v>#REF!</v>
      </c>
      <c r="BA52" s="308"/>
      <c r="BB52" s="308" t="e">
        <f>IF(AND('Mapa final'!#REF!="Media",'Mapa final'!#REF!="Catastrófico"),CONCATENATE("R",'Mapa final'!#REF!),"")</f>
        <v>#REF!</v>
      </c>
      <c r="BC52" s="308"/>
      <c r="BD52" s="308" t="e">
        <f>IF(AND('Mapa final'!#REF!="Media",'Mapa final'!#REF!="Catastrófico"),CONCATENATE("R",'Mapa final'!#REF!),"")</f>
        <v>#REF!</v>
      </c>
      <c r="BE52" s="308"/>
      <c r="BF52" s="308" t="str">
        <f>IF(AND('Mapa final'!$K$32="Media",'Mapa final'!$O$32="Catastrófico"),CONCATENATE("R",'Mapa final'!$A$32),"")</f>
        <v/>
      </c>
      <c r="BG52" s="309"/>
      <c r="BH52" s="36"/>
      <c r="BI52" s="370"/>
      <c r="BJ52" s="371"/>
      <c r="BK52" s="371"/>
      <c r="BL52" s="371"/>
      <c r="BM52" s="371"/>
      <c r="BN52" s="372"/>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row>
    <row r="53" spans="1:100" ht="15" customHeight="1" x14ac:dyDescent="0.35">
      <c r="A53" s="36"/>
      <c r="B53" s="193"/>
      <c r="C53" s="194"/>
      <c r="D53" s="195"/>
      <c r="E53" s="387"/>
      <c r="F53" s="388"/>
      <c r="G53" s="388"/>
      <c r="H53" s="388"/>
      <c r="I53" s="388"/>
      <c r="J53" s="313"/>
      <c r="K53" s="320"/>
      <c r="L53" s="320"/>
      <c r="M53" s="320"/>
      <c r="N53" s="320"/>
      <c r="O53" s="320"/>
      <c r="P53" s="320"/>
      <c r="Q53" s="320"/>
      <c r="R53" s="320"/>
      <c r="S53" s="312"/>
      <c r="T53" s="313"/>
      <c r="U53" s="320"/>
      <c r="V53" s="320"/>
      <c r="W53" s="320"/>
      <c r="X53" s="320"/>
      <c r="Y53" s="320"/>
      <c r="Z53" s="320"/>
      <c r="AA53" s="320"/>
      <c r="AB53" s="320"/>
      <c r="AC53" s="312"/>
      <c r="AD53" s="313"/>
      <c r="AE53" s="320"/>
      <c r="AF53" s="320"/>
      <c r="AG53" s="320"/>
      <c r="AH53" s="320"/>
      <c r="AI53" s="320"/>
      <c r="AJ53" s="320"/>
      <c r="AK53" s="320"/>
      <c r="AL53" s="320"/>
      <c r="AM53" s="312"/>
      <c r="AN53" s="316"/>
      <c r="AO53" s="317"/>
      <c r="AP53" s="317"/>
      <c r="AQ53" s="317"/>
      <c r="AR53" s="317"/>
      <c r="AS53" s="317"/>
      <c r="AT53" s="317"/>
      <c r="AU53" s="317"/>
      <c r="AV53" s="317"/>
      <c r="AW53" s="321"/>
      <c r="AX53" s="310"/>
      <c r="AY53" s="308"/>
      <c r="AZ53" s="308"/>
      <c r="BA53" s="308"/>
      <c r="BB53" s="308"/>
      <c r="BC53" s="308"/>
      <c r="BD53" s="308"/>
      <c r="BE53" s="308"/>
      <c r="BF53" s="308"/>
      <c r="BG53" s="309"/>
      <c r="BH53" s="36"/>
      <c r="BI53" s="370"/>
      <c r="BJ53" s="371"/>
      <c r="BK53" s="371"/>
      <c r="BL53" s="371"/>
      <c r="BM53" s="371"/>
      <c r="BN53" s="372"/>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row>
    <row r="54" spans="1:100" ht="15" customHeight="1" x14ac:dyDescent="0.35">
      <c r="A54" s="36"/>
      <c r="B54" s="193"/>
      <c r="C54" s="194"/>
      <c r="D54" s="195"/>
      <c r="E54" s="387"/>
      <c r="F54" s="388"/>
      <c r="G54" s="388"/>
      <c r="H54" s="388"/>
      <c r="I54" s="388"/>
      <c r="J54" s="313" t="str">
        <f>IF(AND('Mapa final'!$K$35="Media",'Mapa final'!$O$35="Leve"),CONCATENATE("R",'Mapa final'!$A$35),"")</f>
        <v/>
      </c>
      <c r="K54" s="320"/>
      <c r="L54" s="320" t="e">
        <f>IF(AND('Mapa final'!#REF!="Media",'Mapa final'!#REF!="Leve"),CONCATENATE("R",'Mapa final'!#REF!),"")</f>
        <v>#REF!</v>
      </c>
      <c r="M54" s="320"/>
      <c r="N54" s="320" t="e">
        <f>IF(AND('Mapa final'!#REF!="Media",'Mapa final'!#REF!="Leve"),CONCATENATE("R",'Mapa final'!#REF!),"")</f>
        <v>#REF!</v>
      </c>
      <c r="O54" s="320"/>
      <c r="P54" s="320" t="e">
        <f>IF(AND('Mapa final'!#REF!="Media",'Mapa final'!#REF!="Leve"),CONCATENATE("R",'Mapa final'!#REF!),"")</f>
        <v>#REF!</v>
      </c>
      <c r="Q54" s="320"/>
      <c r="R54" s="320" t="e">
        <f>IF(AND('Mapa final'!#REF!="Media",'Mapa final'!#REF!="Leve"),CONCATENATE("R",'Mapa final'!#REF!),"")</f>
        <v>#REF!</v>
      </c>
      <c r="S54" s="320"/>
      <c r="T54" s="313" t="str">
        <f>IF(AND('Mapa final'!$K$35="Media",'Mapa final'!$O$35="Menor"),CONCATENATE("R",'Mapa final'!$A$35),"")</f>
        <v/>
      </c>
      <c r="U54" s="320"/>
      <c r="V54" s="320" t="e">
        <f>IF(AND('Mapa final'!#REF!="Media",'Mapa final'!#REF!="Menor"),CONCATENATE("R",'Mapa final'!#REF!),"")</f>
        <v>#REF!</v>
      </c>
      <c r="W54" s="320"/>
      <c r="X54" s="320" t="e">
        <f>IF(AND('Mapa final'!#REF!="Media",'Mapa final'!#REF!="Menor"),CONCATENATE("R",'Mapa final'!#REF!),"")</f>
        <v>#REF!</v>
      </c>
      <c r="Y54" s="320"/>
      <c r="Z54" s="320" t="e">
        <f>IF(AND('Mapa final'!#REF!="Media",'Mapa final'!#REF!="Menor"),CONCATENATE("R",'Mapa final'!#REF!),"")</f>
        <v>#REF!</v>
      </c>
      <c r="AA54" s="320"/>
      <c r="AB54" s="320" t="e">
        <f>IF(AND('Mapa final'!#REF!="Media",'Mapa final'!#REF!="Menor"),CONCATENATE("R",'Mapa final'!#REF!),"")</f>
        <v>#REF!</v>
      </c>
      <c r="AC54" s="320"/>
      <c r="AD54" s="313" t="str">
        <f>IF(AND('Mapa final'!$K$35="Media",'Mapa final'!$O$35="Moderado"),CONCATENATE("R",'Mapa final'!$A$35),"")</f>
        <v/>
      </c>
      <c r="AE54" s="320"/>
      <c r="AF54" s="320" t="e">
        <f>IF(AND('Mapa final'!#REF!="Media",'Mapa final'!#REF!="Moderado"),CONCATENATE("R",'Mapa final'!#REF!),"")</f>
        <v>#REF!</v>
      </c>
      <c r="AG54" s="320"/>
      <c r="AH54" s="320" t="e">
        <f>IF(AND('Mapa final'!#REF!="Media",'Mapa final'!#REF!="Moderado"),CONCATENATE("R",'Mapa final'!#REF!),"")</f>
        <v>#REF!</v>
      </c>
      <c r="AI54" s="320"/>
      <c r="AJ54" s="320" t="e">
        <f>IF(AND('Mapa final'!#REF!="Media",'Mapa final'!#REF!="Moderado"),CONCATENATE("R",'Mapa final'!#REF!),"")</f>
        <v>#REF!</v>
      </c>
      <c r="AK54" s="320"/>
      <c r="AL54" s="320" t="e">
        <f>IF(AND('Mapa final'!#REF!="Media",'Mapa final'!#REF!="Moderado"),CONCATENATE("R",'Mapa final'!#REF!),"")</f>
        <v>#REF!</v>
      </c>
      <c r="AM54" s="320"/>
      <c r="AN54" s="316" t="str">
        <f>IF(AND('Mapa final'!$K$35="Media",'Mapa final'!$O$35="Mayor"),CONCATENATE("R",'Mapa final'!$A$35),"")</f>
        <v>R10</v>
      </c>
      <c r="AO54" s="317"/>
      <c r="AP54" s="317" t="e">
        <f>IF(AND('Mapa final'!#REF!="Media",'Mapa final'!#REF!="Mayor"),CONCATENATE("R",'Mapa final'!#REF!),"")</f>
        <v>#REF!</v>
      </c>
      <c r="AQ54" s="317"/>
      <c r="AR54" s="317" t="e">
        <f>IF(AND('Mapa final'!#REF!="Media",'Mapa final'!#REF!="Mayor"),CONCATENATE("R",'Mapa final'!#REF!),"")</f>
        <v>#REF!</v>
      </c>
      <c r="AS54" s="317"/>
      <c r="AT54" s="317" t="e">
        <f>IF(AND('Mapa final'!#REF!="Media",'Mapa final'!#REF!="Mayor"),CONCATENATE("R",'Mapa final'!#REF!),"")</f>
        <v>#REF!</v>
      </c>
      <c r="AU54" s="317"/>
      <c r="AV54" s="317" t="e">
        <f>IF(AND('Mapa final'!#REF!="Media",'Mapa final'!#REF!="Mayor"),CONCATENATE("R",'Mapa final'!#REF!),"")</f>
        <v>#REF!</v>
      </c>
      <c r="AW54" s="317"/>
      <c r="AX54" s="310" t="str">
        <f>IF(AND('Mapa final'!$K$35="Media",'Mapa final'!$O$35="Catastrófico"),CONCATENATE("R",'Mapa final'!$A$35),"")</f>
        <v/>
      </c>
      <c r="AY54" s="308"/>
      <c r="AZ54" s="308" t="e">
        <f>IF(AND('Mapa final'!#REF!="Media",'Mapa final'!#REF!="Catastrófico"),CONCATENATE("R",'Mapa final'!#REF!),"")</f>
        <v>#REF!</v>
      </c>
      <c r="BA54" s="308"/>
      <c r="BB54" s="308" t="e">
        <f>IF(AND('Mapa final'!#REF!="Media",'Mapa final'!#REF!="Catastrófico"),CONCATENATE("R",'Mapa final'!#REF!),"")</f>
        <v>#REF!</v>
      </c>
      <c r="BC54" s="308"/>
      <c r="BD54" s="308" t="e">
        <f>IF(AND('Mapa final'!#REF!="Media",'Mapa final'!#REF!="Catastrófico"),CONCATENATE("R",'Mapa final'!#REF!),"")</f>
        <v>#REF!</v>
      </c>
      <c r="BE54" s="308"/>
      <c r="BF54" s="308" t="e">
        <f>IF(AND('Mapa final'!#REF!="Media",'Mapa final'!#REF!="Catastrófico"),CONCATENATE("R",'Mapa final'!#REF!),"")</f>
        <v>#REF!</v>
      </c>
      <c r="BG54" s="309"/>
      <c r="BH54" s="36"/>
      <c r="BI54" s="370"/>
      <c r="BJ54" s="371"/>
      <c r="BK54" s="371"/>
      <c r="BL54" s="371"/>
      <c r="BM54" s="371"/>
      <c r="BN54" s="372"/>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row>
    <row r="55" spans="1:100" ht="15" customHeight="1" x14ac:dyDescent="0.35">
      <c r="A55" s="36"/>
      <c r="B55" s="193"/>
      <c r="C55" s="194"/>
      <c r="D55" s="195"/>
      <c r="E55" s="387"/>
      <c r="F55" s="388"/>
      <c r="G55" s="388"/>
      <c r="H55" s="388"/>
      <c r="I55" s="388"/>
      <c r="J55" s="313"/>
      <c r="K55" s="320"/>
      <c r="L55" s="320"/>
      <c r="M55" s="320"/>
      <c r="N55" s="320"/>
      <c r="O55" s="320"/>
      <c r="P55" s="320"/>
      <c r="Q55" s="320"/>
      <c r="R55" s="320"/>
      <c r="S55" s="320"/>
      <c r="T55" s="313"/>
      <c r="U55" s="320"/>
      <c r="V55" s="320"/>
      <c r="W55" s="320"/>
      <c r="X55" s="320"/>
      <c r="Y55" s="320"/>
      <c r="Z55" s="320"/>
      <c r="AA55" s="320"/>
      <c r="AB55" s="320"/>
      <c r="AC55" s="320"/>
      <c r="AD55" s="313"/>
      <c r="AE55" s="320"/>
      <c r="AF55" s="320"/>
      <c r="AG55" s="320"/>
      <c r="AH55" s="320"/>
      <c r="AI55" s="320"/>
      <c r="AJ55" s="320"/>
      <c r="AK55" s="320"/>
      <c r="AL55" s="320"/>
      <c r="AM55" s="320"/>
      <c r="AN55" s="316"/>
      <c r="AO55" s="317"/>
      <c r="AP55" s="317"/>
      <c r="AQ55" s="317"/>
      <c r="AR55" s="317"/>
      <c r="AS55" s="317"/>
      <c r="AT55" s="317"/>
      <c r="AU55" s="317"/>
      <c r="AV55" s="317"/>
      <c r="AW55" s="317"/>
      <c r="AX55" s="310"/>
      <c r="AY55" s="308"/>
      <c r="AZ55" s="308"/>
      <c r="BA55" s="308"/>
      <c r="BB55" s="308"/>
      <c r="BC55" s="308"/>
      <c r="BD55" s="308"/>
      <c r="BE55" s="308"/>
      <c r="BF55" s="308"/>
      <c r="BG55" s="309"/>
      <c r="BH55" s="36"/>
      <c r="BI55" s="370"/>
      <c r="BJ55" s="371"/>
      <c r="BK55" s="371"/>
      <c r="BL55" s="371"/>
      <c r="BM55" s="371"/>
      <c r="BN55" s="372"/>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row>
    <row r="56" spans="1:100" ht="15" customHeight="1" x14ac:dyDescent="0.35">
      <c r="A56" s="36"/>
      <c r="B56" s="193"/>
      <c r="C56" s="194"/>
      <c r="D56" s="195"/>
      <c r="E56" s="387"/>
      <c r="F56" s="388"/>
      <c r="G56" s="388"/>
      <c r="H56" s="388"/>
      <c r="I56" s="388"/>
      <c r="J56" s="313" t="e">
        <f>IF(AND('Mapa final'!#REF!="Media",'Mapa final'!#REF!="Leve"),CONCATENATE("R",'Mapa final'!#REF!),"")</f>
        <v>#REF!</v>
      </c>
      <c r="K56" s="320"/>
      <c r="L56" s="320" t="e">
        <f>IF(AND('Mapa final'!#REF!="Media",'Mapa final'!#REF!="Leve"),CONCATENATE("R",'Mapa final'!#REF!),"")</f>
        <v>#REF!</v>
      </c>
      <c r="M56" s="320"/>
      <c r="N56" s="320" t="str">
        <f>IF(AND('Mapa final'!$K$38="Media",'Mapa final'!$O$38="Leve"),CONCATENATE("R",'Mapa final'!$A$38),"")</f>
        <v/>
      </c>
      <c r="O56" s="320"/>
      <c r="P56" s="320" t="e">
        <f>IF(AND('Mapa final'!#REF!="Media",'Mapa final'!#REF!="Leve"),CONCATENATE("R",'Mapa final'!#REF!),"")</f>
        <v>#REF!</v>
      </c>
      <c r="Q56" s="320"/>
      <c r="R56" s="320" t="e">
        <f>IF(AND('Mapa final'!#REF!="Media",'Mapa final'!#REF!="Leve"),CONCATENATE("R",'Mapa final'!#REF!),"")</f>
        <v>#REF!</v>
      </c>
      <c r="S56" s="320"/>
      <c r="T56" s="313" t="e">
        <f>IF(AND('Mapa final'!#REF!="Media",'Mapa final'!#REF!="Menor"),CONCATENATE("R",'Mapa final'!#REF!),"")</f>
        <v>#REF!</v>
      </c>
      <c r="U56" s="320"/>
      <c r="V56" s="320" t="e">
        <f>IF(AND('Mapa final'!#REF!="Media",'Mapa final'!#REF!="Menor"),CONCATENATE("R",'Mapa final'!#REF!),"")</f>
        <v>#REF!</v>
      </c>
      <c r="W56" s="320"/>
      <c r="X56" s="320" t="str">
        <f>IF(AND('Mapa final'!$K$38="Media",'Mapa final'!$O$38="Menor"),CONCATENATE("R",'Mapa final'!$A$38),"")</f>
        <v/>
      </c>
      <c r="Y56" s="320"/>
      <c r="Z56" s="320" t="e">
        <f>IF(AND('Mapa final'!#REF!="Media",'Mapa final'!#REF!="Menor"),CONCATENATE("R",'Mapa final'!#REF!),"")</f>
        <v>#REF!</v>
      </c>
      <c r="AA56" s="320"/>
      <c r="AB56" s="320" t="e">
        <f>IF(AND('Mapa final'!#REF!="Media",'Mapa final'!#REF!="Menor"),CONCATENATE("R",'Mapa final'!#REF!),"")</f>
        <v>#REF!</v>
      </c>
      <c r="AC56" s="320"/>
      <c r="AD56" s="313" t="e">
        <f>IF(AND('Mapa final'!#REF!="Media",'Mapa final'!#REF!="Moderado"),CONCATENATE("R",'Mapa final'!#REF!),"")</f>
        <v>#REF!</v>
      </c>
      <c r="AE56" s="320"/>
      <c r="AF56" s="320" t="e">
        <f>IF(AND('Mapa final'!#REF!="Media",'Mapa final'!#REF!="Moderado"),CONCATENATE("R",'Mapa final'!#REF!),"")</f>
        <v>#REF!</v>
      </c>
      <c r="AG56" s="320"/>
      <c r="AH56" s="320" t="str">
        <f>IF(AND('Mapa final'!$K$38="Media",'Mapa final'!$O$38="Moderado"),CONCATENATE("R",'Mapa final'!$A$38),"")</f>
        <v>R11</v>
      </c>
      <c r="AI56" s="320"/>
      <c r="AJ56" s="320" t="e">
        <f>IF(AND('Mapa final'!#REF!="Media",'Mapa final'!#REF!="Moderado"),CONCATENATE("R",'Mapa final'!#REF!),"")</f>
        <v>#REF!</v>
      </c>
      <c r="AK56" s="320"/>
      <c r="AL56" s="320" t="e">
        <f>IF(AND('Mapa final'!#REF!="Media",'Mapa final'!#REF!="Moderado"),CONCATENATE("R",'Mapa final'!#REF!),"")</f>
        <v>#REF!</v>
      </c>
      <c r="AM56" s="320"/>
      <c r="AN56" s="316" t="e">
        <f>IF(AND('Mapa final'!#REF!="Media",'Mapa final'!#REF!="Mayor"),CONCATENATE("R",'Mapa final'!#REF!),"")</f>
        <v>#REF!</v>
      </c>
      <c r="AO56" s="317"/>
      <c r="AP56" s="317" t="e">
        <f>IF(AND('Mapa final'!#REF!="Media",'Mapa final'!#REF!="Mayor"),CONCATENATE("R",'Mapa final'!#REF!),"")</f>
        <v>#REF!</v>
      </c>
      <c r="AQ56" s="317"/>
      <c r="AR56" s="317" t="str">
        <f>IF(AND('Mapa final'!$K$38="Media",'Mapa final'!$O$38="Mayor"),CONCATENATE("R",'Mapa final'!$A$38),"")</f>
        <v/>
      </c>
      <c r="AS56" s="317"/>
      <c r="AT56" s="317" t="e">
        <f>IF(AND('Mapa final'!#REF!="Media",'Mapa final'!#REF!="Mayor"),CONCATENATE("R",'Mapa final'!#REF!),"")</f>
        <v>#REF!</v>
      </c>
      <c r="AU56" s="317"/>
      <c r="AV56" s="317" t="e">
        <f>IF(AND('Mapa final'!#REF!="Media",'Mapa final'!#REF!="Mayor"),CONCATENATE("R",'Mapa final'!#REF!),"")</f>
        <v>#REF!</v>
      </c>
      <c r="AW56" s="317"/>
      <c r="AX56" s="310" t="e">
        <f>IF(AND('Mapa final'!#REF!="Media",'Mapa final'!#REF!="Catastrófico"),CONCATENATE("R",'Mapa final'!#REF!),"")</f>
        <v>#REF!</v>
      </c>
      <c r="AY56" s="308"/>
      <c r="AZ56" s="308" t="e">
        <f>IF(AND('Mapa final'!#REF!="Media",'Mapa final'!#REF!="Catastrófico"),CONCATENATE("R",'Mapa final'!#REF!),"")</f>
        <v>#REF!</v>
      </c>
      <c r="BA56" s="308"/>
      <c r="BB56" s="308" t="str">
        <f>IF(AND('Mapa final'!$K$38="Media",'Mapa final'!$O$38="Catastrófico"),CONCATENATE("R",'Mapa final'!$A$38),"")</f>
        <v/>
      </c>
      <c r="BC56" s="308"/>
      <c r="BD56" s="308" t="e">
        <f>IF(AND('Mapa final'!#REF!="Media",'Mapa final'!#REF!="Catastrófico"),CONCATENATE("R",'Mapa final'!#REF!),"")</f>
        <v>#REF!</v>
      </c>
      <c r="BE56" s="308"/>
      <c r="BF56" s="308" t="e">
        <f>IF(AND('Mapa final'!#REF!="Media",'Mapa final'!#REF!="Catastrófico"),CONCATENATE("R",'Mapa final'!#REF!),"")</f>
        <v>#REF!</v>
      </c>
      <c r="BG56" s="309"/>
      <c r="BH56" s="36"/>
      <c r="BI56" s="370"/>
      <c r="BJ56" s="371"/>
      <c r="BK56" s="371"/>
      <c r="BL56" s="371"/>
      <c r="BM56" s="371"/>
      <c r="BN56" s="372"/>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row>
    <row r="57" spans="1:100" ht="15" customHeight="1" x14ac:dyDescent="0.35">
      <c r="A57" s="36"/>
      <c r="B57" s="193"/>
      <c r="C57" s="194"/>
      <c r="D57" s="195"/>
      <c r="E57" s="387"/>
      <c r="F57" s="388"/>
      <c r="G57" s="388"/>
      <c r="H57" s="388"/>
      <c r="I57" s="388"/>
      <c r="J57" s="313"/>
      <c r="K57" s="320"/>
      <c r="L57" s="320"/>
      <c r="M57" s="320"/>
      <c r="N57" s="320"/>
      <c r="O57" s="320"/>
      <c r="P57" s="320"/>
      <c r="Q57" s="320"/>
      <c r="R57" s="320"/>
      <c r="S57" s="320"/>
      <c r="T57" s="313"/>
      <c r="U57" s="320"/>
      <c r="V57" s="320"/>
      <c r="W57" s="320"/>
      <c r="X57" s="320"/>
      <c r="Y57" s="320"/>
      <c r="Z57" s="320"/>
      <c r="AA57" s="320"/>
      <c r="AB57" s="320"/>
      <c r="AC57" s="320"/>
      <c r="AD57" s="313"/>
      <c r="AE57" s="320"/>
      <c r="AF57" s="320"/>
      <c r="AG57" s="320"/>
      <c r="AH57" s="320"/>
      <c r="AI57" s="320"/>
      <c r="AJ57" s="320"/>
      <c r="AK57" s="320"/>
      <c r="AL57" s="320"/>
      <c r="AM57" s="320"/>
      <c r="AN57" s="316"/>
      <c r="AO57" s="317"/>
      <c r="AP57" s="317"/>
      <c r="AQ57" s="317"/>
      <c r="AR57" s="317"/>
      <c r="AS57" s="317"/>
      <c r="AT57" s="317"/>
      <c r="AU57" s="317"/>
      <c r="AV57" s="317"/>
      <c r="AW57" s="317"/>
      <c r="AX57" s="310"/>
      <c r="AY57" s="308"/>
      <c r="AZ57" s="308"/>
      <c r="BA57" s="308"/>
      <c r="BB57" s="308"/>
      <c r="BC57" s="308"/>
      <c r="BD57" s="308"/>
      <c r="BE57" s="308"/>
      <c r="BF57" s="308"/>
      <c r="BG57" s="309"/>
      <c r="BH57" s="36"/>
      <c r="BI57" s="370"/>
      <c r="BJ57" s="371"/>
      <c r="BK57" s="371"/>
      <c r="BL57" s="371"/>
      <c r="BM57" s="371"/>
      <c r="BN57" s="372"/>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row>
    <row r="58" spans="1:100" ht="15" customHeight="1" x14ac:dyDescent="0.35">
      <c r="A58" s="36"/>
      <c r="B58" s="193"/>
      <c r="C58" s="194"/>
      <c r="D58" s="195"/>
      <c r="E58" s="387"/>
      <c r="F58" s="388"/>
      <c r="G58" s="388"/>
      <c r="H58" s="388"/>
      <c r="I58" s="388"/>
      <c r="J58" s="313" t="str">
        <f>IF(AND('Mapa final'!$K$41="Media",'Mapa final'!$O$41="Leve"),CONCATENATE("R",'Mapa final'!$A$41),"")</f>
        <v/>
      </c>
      <c r="K58" s="320"/>
      <c r="L58" s="320" t="e">
        <f>IF(AND('Mapa final'!#REF!="Media",'Mapa final'!#REF!="Leve"),CONCATENATE("R",'Mapa final'!#REF!),"")</f>
        <v>#REF!</v>
      </c>
      <c r="M58" s="320"/>
      <c r="N58" s="320" t="str">
        <f>IF(AND('Mapa final'!$K$44="Media",'Mapa final'!$O$44="Leve"),CONCATENATE("R",'Mapa final'!$A$44),"")</f>
        <v/>
      </c>
      <c r="O58" s="320"/>
      <c r="P58" s="320" t="str">
        <f>IF(AND('Mapa final'!$K$47="Media",'Mapa final'!$O$47="Leve"),CONCATENATE("R",'Mapa final'!$A$47),"")</f>
        <v/>
      </c>
      <c r="Q58" s="320"/>
      <c r="R58" s="320" t="str">
        <f>IF(AND('Mapa final'!$K$50="Media",'Mapa final'!$O$50="Leve"),CONCATENATE("R",'Mapa final'!$A$50),"")</f>
        <v/>
      </c>
      <c r="S58" s="312"/>
      <c r="T58" s="313" t="str">
        <f>IF(AND('Mapa final'!$K$41="Media",'Mapa final'!$O$41="Menor"),CONCATENATE("R",'Mapa final'!$A$41),"")</f>
        <v/>
      </c>
      <c r="U58" s="320"/>
      <c r="V58" s="320" t="e">
        <f>IF(AND('Mapa final'!#REF!="Media",'Mapa final'!#REF!="Menor"),CONCATENATE("R",'Mapa final'!#REF!),"")</f>
        <v>#REF!</v>
      </c>
      <c r="W58" s="320"/>
      <c r="X58" s="320" t="str">
        <f>IF(AND('Mapa final'!$K$44="Media",'Mapa final'!$O$44="Menor"),CONCATENATE("R",'Mapa final'!$A$44),"")</f>
        <v/>
      </c>
      <c r="Y58" s="320"/>
      <c r="Z58" s="320" t="str">
        <f>IF(AND('Mapa final'!$K$47="Media",'Mapa final'!$O$47="Menor"),CONCATENATE("R",'Mapa final'!$A$47),"")</f>
        <v/>
      </c>
      <c r="AA58" s="320"/>
      <c r="AB58" s="320" t="str">
        <f>IF(AND('Mapa final'!$K$50="Media",'Mapa final'!$O$50="Menor"),CONCATENATE("R",'Mapa final'!$A$50),"")</f>
        <v/>
      </c>
      <c r="AC58" s="312"/>
      <c r="AD58" s="313" t="str">
        <f>IF(AND('Mapa final'!$K$41="Media",'Mapa final'!$O$41="Moderado"),CONCATENATE("R",'Mapa final'!$A$41),"")</f>
        <v/>
      </c>
      <c r="AE58" s="320"/>
      <c r="AF58" s="320" t="e">
        <f>IF(AND('Mapa final'!#REF!="Media",'Mapa final'!#REF!="Moderado"),CONCATENATE("R",'Mapa final'!#REF!),"")</f>
        <v>#REF!</v>
      </c>
      <c r="AG58" s="320"/>
      <c r="AH58" s="320" t="str">
        <f>IF(AND('Mapa final'!$K$44="Media",'Mapa final'!$O$44="Moderado"),CONCATENATE("R",'Mapa final'!$A$44),"")</f>
        <v/>
      </c>
      <c r="AI58" s="320"/>
      <c r="AJ58" s="320" t="str">
        <f>IF(AND('Mapa final'!$K$47="Media",'Mapa final'!$O$47="Moderado"),CONCATENATE("R",'Mapa final'!$A$47),"")</f>
        <v/>
      </c>
      <c r="AK58" s="320"/>
      <c r="AL58" s="320" t="str">
        <f>IF(AND('Mapa final'!$K$50="Media",'Mapa final'!$O$50="Moderado"),CONCATENATE("R",'Mapa final'!$A$50),"")</f>
        <v/>
      </c>
      <c r="AM58" s="312"/>
      <c r="AN58" s="316" t="str">
        <f>IF(AND('Mapa final'!$K$41="Media",'Mapa final'!$O$41="Mayor"),CONCATENATE("R",'Mapa final'!$A$41),"")</f>
        <v/>
      </c>
      <c r="AO58" s="317"/>
      <c r="AP58" s="317" t="e">
        <f>IF(AND('Mapa final'!#REF!="Media",'Mapa final'!#REF!="Mayor"),CONCATENATE("R",'Mapa final'!#REF!),"")</f>
        <v>#REF!</v>
      </c>
      <c r="AQ58" s="317"/>
      <c r="AR58" s="317" t="str">
        <f>IF(AND('Mapa final'!$K$44="Media",'Mapa final'!$O$44="Mayor"),CONCATENATE("R",'Mapa final'!$A$44),"")</f>
        <v/>
      </c>
      <c r="AS58" s="317"/>
      <c r="AT58" s="317" t="str">
        <f>IF(AND('Mapa final'!$K$47="Media",'Mapa final'!$O$47="Mayor"),CONCATENATE("R",'Mapa final'!$A$47),"")</f>
        <v/>
      </c>
      <c r="AU58" s="317"/>
      <c r="AV58" s="317" t="str">
        <f>IF(AND('Mapa final'!$K$50="Media",'Mapa final'!$O$50="Mayor"),CONCATENATE("R",'Mapa final'!$A$50),"")</f>
        <v/>
      </c>
      <c r="AW58" s="321"/>
      <c r="AX58" s="310" t="str">
        <f>IF(AND('Mapa final'!$K$41="Media",'Mapa final'!$O$41="Catastrófico"),CONCATENATE("R",'Mapa final'!$A$41),"")</f>
        <v/>
      </c>
      <c r="AY58" s="308"/>
      <c r="AZ58" s="308" t="e">
        <f>IF(AND('Mapa final'!#REF!="Media",'Mapa final'!#REF!="Catastrófico"),CONCATENATE("R",'Mapa final'!#REF!),"")</f>
        <v>#REF!</v>
      </c>
      <c r="BA58" s="308"/>
      <c r="BB58" s="308" t="str">
        <f>IF(AND('Mapa final'!$K$44="Media",'Mapa final'!$O$44="Catastrófico"),CONCATENATE("R",'Mapa final'!$A$44),"")</f>
        <v/>
      </c>
      <c r="BC58" s="308"/>
      <c r="BD58" s="308" t="str">
        <f>IF(AND('Mapa final'!$K$47="Media",'Mapa final'!$O$47="Catastrófico"),CONCATENATE("R",'Mapa final'!$A$47),"")</f>
        <v/>
      </c>
      <c r="BE58" s="308"/>
      <c r="BF58" s="308" t="str">
        <f>IF(AND('Mapa final'!$K$50="Media",'Mapa final'!$O$50="Catastrófico"),CONCATENATE("R",'Mapa final'!$A$50),"")</f>
        <v/>
      </c>
      <c r="BG58" s="309"/>
      <c r="BH58" s="36"/>
      <c r="BI58" s="370"/>
      <c r="BJ58" s="371"/>
      <c r="BK58" s="371"/>
      <c r="BL58" s="371"/>
      <c r="BM58" s="371"/>
      <c r="BN58" s="372"/>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row>
    <row r="59" spans="1:100" ht="15" customHeight="1" thickBot="1" x14ac:dyDescent="0.4">
      <c r="A59" s="36"/>
      <c r="B59" s="193"/>
      <c r="C59" s="194"/>
      <c r="D59" s="195"/>
      <c r="E59" s="387"/>
      <c r="F59" s="388"/>
      <c r="G59" s="388"/>
      <c r="H59" s="388"/>
      <c r="I59" s="388"/>
      <c r="J59" s="313"/>
      <c r="K59" s="320"/>
      <c r="L59" s="320"/>
      <c r="M59" s="320"/>
      <c r="N59" s="320"/>
      <c r="O59" s="320"/>
      <c r="P59" s="320"/>
      <c r="Q59" s="320"/>
      <c r="R59" s="320"/>
      <c r="S59" s="312"/>
      <c r="T59" s="313"/>
      <c r="U59" s="320"/>
      <c r="V59" s="320"/>
      <c r="W59" s="320"/>
      <c r="X59" s="320"/>
      <c r="Y59" s="320"/>
      <c r="Z59" s="320"/>
      <c r="AA59" s="320"/>
      <c r="AB59" s="320"/>
      <c r="AC59" s="312"/>
      <c r="AD59" s="313"/>
      <c r="AE59" s="320"/>
      <c r="AF59" s="320"/>
      <c r="AG59" s="320"/>
      <c r="AH59" s="320"/>
      <c r="AI59" s="320"/>
      <c r="AJ59" s="320"/>
      <c r="AK59" s="320"/>
      <c r="AL59" s="320"/>
      <c r="AM59" s="312"/>
      <c r="AN59" s="316"/>
      <c r="AO59" s="317"/>
      <c r="AP59" s="317"/>
      <c r="AQ59" s="317"/>
      <c r="AR59" s="317"/>
      <c r="AS59" s="317"/>
      <c r="AT59" s="317"/>
      <c r="AU59" s="317"/>
      <c r="AV59" s="317"/>
      <c r="AW59" s="321"/>
      <c r="AX59" s="345"/>
      <c r="AY59" s="333"/>
      <c r="AZ59" s="333"/>
      <c r="BA59" s="333"/>
      <c r="BB59" s="333"/>
      <c r="BC59" s="333"/>
      <c r="BD59" s="333"/>
      <c r="BE59" s="333"/>
      <c r="BF59" s="333"/>
      <c r="BG59" s="334"/>
      <c r="BH59" s="36"/>
      <c r="BI59" s="370"/>
      <c r="BJ59" s="371"/>
      <c r="BK59" s="371"/>
      <c r="BL59" s="371"/>
      <c r="BM59" s="371"/>
      <c r="BN59" s="372"/>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row>
    <row r="60" spans="1:100" ht="15" customHeight="1" x14ac:dyDescent="0.35">
      <c r="A60" s="36"/>
      <c r="B60" s="193"/>
      <c r="C60" s="194"/>
      <c r="D60" s="195"/>
      <c r="E60" s="385" t="s">
        <v>98</v>
      </c>
      <c r="F60" s="386"/>
      <c r="G60" s="386"/>
      <c r="H60" s="386"/>
      <c r="I60" s="386"/>
      <c r="J60" s="403" t="str">
        <f>IF(AND('Mapa final'!$K$7="Baja",'Mapa final'!$O$7="Leve"),CONCATENATE("R",'Mapa final'!$A$7),"")</f>
        <v/>
      </c>
      <c r="K60" s="347"/>
      <c r="L60" s="347" t="e">
        <f>IF(AND('Mapa final'!#REF!="Baja",'Mapa final'!#REF!="Leve"),CONCATENATE("R",'Mapa final'!#REF!),"")</f>
        <v>#REF!</v>
      </c>
      <c r="M60" s="347"/>
      <c r="N60" s="347" t="e">
        <f>IF(AND('Mapa final'!#REF!="Baja",'Mapa final'!#REF!="Leve"),CONCATENATE("R",'Mapa final'!#REF!),"")</f>
        <v>#REF!</v>
      </c>
      <c r="O60" s="347"/>
      <c r="P60" s="347" t="e">
        <f>IF(AND('Mapa final'!#REF!="Baja",'Mapa final'!#REF!="Leve"),CONCATENATE("R",'Mapa final'!#REF!),"")</f>
        <v>#REF!</v>
      </c>
      <c r="Q60" s="347"/>
      <c r="R60" s="347" t="e">
        <f>IF(AND('Mapa final'!#REF!="Baja",'Mapa final'!#REF!="Leve"),CONCATENATE("R",'Mapa final'!#REF!),"")</f>
        <v>#REF!</v>
      </c>
      <c r="S60" s="348"/>
      <c r="T60" s="322" t="str">
        <f>IF(AND('Mapa final'!$K$7="Baja",'Mapa final'!$O$7="Menor"),CONCATENATE("R",'Mapa final'!$A$7),"")</f>
        <v/>
      </c>
      <c r="U60" s="323"/>
      <c r="V60" s="323" t="e">
        <f>IF(AND('Mapa final'!#REF!="Baja",'Mapa final'!#REF!="Menor"),CONCATENATE("R",'Mapa final'!#REF!),"")</f>
        <v>#REF!</v>
      </c>
      <c r="W60" s="323"/>
      <c r="X60" s="323" t="e">
        <f>IF(AND('Mapa final'!#REF!="Baja",'Mapa final'!#REF!="Menor"),CONCATENATE("R",'Mapa final'!#REF!),"")</f>
        <v>#REF!</v>
      </c>
      <c r="Y60" s="323"/>
      <c r="Z60" s="323" t="e">
        <f>IF(AND('Mapa final'!#REF!="Baja",'Mapa final'!#REF!="Menor"),CONCATENATE("R",'Mapa final'!#REF!),"")</f>
        <v>#REF!</v>
      </c>
      <c r="AA60" s="323"/>
      <c r="AB60" s="323" t="e">
        <f>IF(AND('Mapa final'!#REF!="Baja",'Mapa final'!#REF!="Menor"),CONCATENATE("R",'Mapa final'!#REF!),"")</f>
        <v>#REF!</v>
      </c>
      <c r="AC60" s="324"/>
      <c r="AD60" s="322" t="str">
        <f>IF(AND('Mapa final'!$K$7="Baja",'Mapa final'!$O$7="Moderado"),CONCATENATE("R",'Mapa final'!$A$7),"")</f>
        <v/>
      </c>
      <c r="AE60" s="323"/>
      <c r="AF60" s="323" t="e">
        <f>IF(AND('Mapa final'!#REF!="Baja",'Mapa final'!#REF!="Moderado"),CONCATENATE("R",'Mapa final'!#REF!),"")</f>
        <v>#REF!</v>
      </c>
      <c r="AG60" s="323"/>
      <c r="AH60" s="323" t="e">
        <f>IF(AND('Mapa final'!#REF!="Baja",'Mapa final'!#REF!="Moderado"),CONCATENATE("R",'Mapa final'!#REF!),"")</f>
        <v>#REF!</v>
      </c>
      <c r="AI60" s="323"/>
      <c r="AJ60" s="323" t="e">
        <f>IF(AND('Mapa final'!#REF!="Baja",'Mapa final'!#REF!="Moderado"),CONCATENATE("R",'Mapa final'!#REF!),"")</f>
        <v>#REF!</v>
      </c>
      <c r="AK60" s="323"/>
      <c r="AL60" s="323" t="e">
        <f>IF(AND('Mapa final'!#REF!="Baja",'Mapa final'!#REF!="Moderado"),CONCATENATE("R",'Mapa final'!#REF!),"")</f>
        <v>#REF!</v>
      </c>
      <c r="AM60" s="324"/>
      <c r="AN60" s="325" t="str">
        <f>IF(AND('Mapa final'!$K$7="Baja",'Mapa final'!$O$7="Mayor"),CONCATENATE("R",'Mapa final'!$A$7),"")</f>
        <v/>
      </c>
      <c r="AO60" s="326"/>
      <c r="AP60" s="326" t="e">
        <f>IF(AND('Mapa final'!#REF!="Baja",'Mapa final'!#REF!="Mayor"),CONCATENATE("R",'Mapa final'!#REF!),"")</f>
        <v>#REF!</v>
      </c>
      <c r="AQ60" s="326"/>
      <c r="AR60" s="326" t="e">
        <f>IF(AND('Mapa final'!#REF!="Baja",'Mapa final'!#REF!="Mayor"),CONCATENATE("R",'Mapa final'!#REF!),"")</f>
        <v>#REF!</v>
      </c>
      <c r="AS60" s="326"/>
      <c r="AT60" s="326" t="e">
        <f>IF(AND('Mapa final'!#REF!="Baja",'Mapa final'!#REF!="Mayor"),CONCATENATE("R",'Mapa final'!#REF!),"")</f>
        <v>#REF!</v>
      </c>
      <c r="AU60" s="326"/>
      <c r="AV60" s="326" t="e">
        <f>IF(AND('Mapa final'!#REF!="Baja",'Mapa final'!#REF!="Mayor"),CONCATENATE("R",'Mapa final'!#REF!),"")</f>
        <v>#REF!</v>
      </c>
      <c r="AW60" s="330"/>
      <c r="AX60" s="343" t="str">
        <f>IF(AND('Mapa final'!$K$7="Baja",'Mapa final'!$O$7="Catastrófico"),CONCATENATE("R",'Mapa final'!$A$7),"")</f>
        <v/>
      </c>
      <c r="AY60" s="331"/>
      <c r="AZ60" s="331" t="e">
        <f>IF(AND('Mapa final'!#REF!="Baja",'Mapa final'!#REF!="Catastrófico"),CONCATENATE("R",'Mapa final'!#REF!),"")</f>
        <v>#REF!</v>
      </c>
      <c r="BA60" s="331"/>
      <c r="BB60" s="331" t="e">
        <f>IF(AND('Mapa final'!#REF!="Baja",'Mapa final'!#REF!="Catastrófico"),CONCATENATE("R",'Mapa final'!#REF!),"")</f>
        <v>#REF!</v>
      </c>
      <c r="BC60" s="331"/>
      <c r="BD60" s="331" t="e">
        <f>IF(AND('Mapa final'!#REF!="Baja",'Mapa final'!#REF!="Catastrófico"),CONCATENATE("R",'Mapa final'!#REF!),"")</f>
        <v>#REF!</v>
      </c>
      <c r="BE60" s="331"/>
      <c r="BF60" s="331" t="e">
        <f>IF(AND('Mapa final'!#REF!="Baja",'Mapa final'!#REF!="Catastrófico"),CONCATENATE("R",'Mapa final'!#REF!),"")</f>
        <v>#REF!</v>
      </c>
      <c r="BG60" s="344"/>
      <c r="BH60" s="36"/>
      <c r="BI60" s="370"/>
      <c r="BJ60" s="371"/>
      <c r="BK60" s="371"/>
      <c r="BL60" s="371"/>
      <c r="BM60" s="371"/>
      <c r="BN60" s="372"/>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row>
    <row r="61" spans="1:100" ht="15" customHeight="1" x14ac:dyDescent="0.35">
      <c r="A61" s="36"/>
      <c r="B61" s="193"/>
      <c r="C61" s="194"/>
      <c r="D61" s="195"/>
      <c r="E61" s="387"/>
      <c r="F61" s="388"/>
      <c r="G61" s="388"/>
      <c r="H61" s="388"/>
      <c r="I61" s="388"/>
      <c r="J61" s="305"/>
      <c r="K61" s="319"/>
      <c r="L61" s="319"/>
      <c r="M61" s="319"/>
      <c r="N61" s="319"/>
      <c r="O61" s="319"/>
      <c r="P61" s="319"/>
      <c r="Q61" s="319"/>
      <c r="R61" s="319"/>
      <c r="S61" s="307"/>
      <c r="T61" s="313"/>
      <c r="U61" s="320"/>
      <c r="V61" s="320"/>
      <c r="W61" s="320"/>
      <c r="X61" s="320"/>
      <c r="Y61" s="320"/>
      <c r="Z61" s="320"/>
      <c r="AA61" s="320"/>
      <c r="AB61" s="320"/>
      <c r="AC61" s="312"/>
      <c r="AD61" s="313"/>
      <c r="AE61" s="320"/>
      <c r="AF61" s="320"/>
      <c r="AG61" s="320"/>
      <c r="AH61" s="320"/>
      <c r="AI61" s="320"/>
      <c r="AJ61" s="320"/>
      <c r="AK61" s="320"/>
      <c r="AL61" s="320"/>
      <c r="AM61" s="312"/>
      <c r="AN61" s="316"/>
      <c r="AO61" s="317"/>
      <c r="AP61" s="317"/>
      <c r="AQ61" s="317"/>
      <c r="AR61" s="317"/>
      <c r="AS61" s="317"/>
      <c r="AT61" s="317"/>
      <c r="AU61" s="317"/>
      <c r="AV61" s="317"/>
      <c r="AW61" s="321"/>
      <c r="AX61" s="310"/>
      <c r="AY61" s="332"/>
      <c r="AZ61" s="332"/>
      <c r="BA61" s="332"/>
      <c r="BB61" s="332"/>
      <c r="BC61" s="332"/>
      <c r="BD61" s="332"/>
      <c r="BE61" s="332"/>
      <c r="BF61" s="332"/>
      <c r="BG61" s="309"/>
      <c r="BH61" s="36"/>
      <c r="BI61" s="370"/>
      <c r="BJ61" s="371"/>
      <c r="BK61" s="371"/>
      <c r="BL61" s="371"/>
      <c r="BM61" s="371"/>
      <c r="BN61" s="372"/>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row>
    <row r="62" spans="1:100" ht="15" customHeight="1" x14ac:dyDescent="0.35">
      <c r="A62" s="36"/>
      <c r="B62" s="193"/>
      <c r="C62" s="194"/>
      <c r="D62" s="195"/>
      <c r="E62" s="387"/>
      <c r="F62" s="388"/>
      <c r="G62" s="388"/>
      <c r="H62" s="388"/>
      <c r="I62" s="388"/>
      <c r="J62" s="305" t="str">
        <f>IF(AND('Mapa final'!$K$10="Baja",'Mapa final'!$O$10="Leve"),CONCATENATE("R",'Mapa final'!$A$10),"")</f>
        <v/>
      </c>
      <c r="K62" s="319"/>
      <c r="L62" s="319" t="e">
        <f>IF(AND('Mapa final'!#REF!="Baja",'Mapa final'!#REF!="Leve"),CONCATENATE("R",'Mapa final'!#REF!),"")</f>
        <v>#REF!</v>
      </c>
      <c r="M62" s="319"/>
      <c r="N62" s="319" t="e">
        <f>IF(AND('Mapa final'!#REF!="Baja",'Mapa final'!#REF!="Leve"),CONCATENATE("R",'Mapa final'!#REF!),"")</f>
        <v>#REF!</v>
      </c>
      <c r="O62" s="319"/>
      <c r="P62" s="319" t="str">
        <f>IF(AND('Mapa final'!$K$13="Baja",'Mapa final'!$O$13="Leve"),CONCATENATE("R",'Mapa final'!$A$13),"")</f>
        <v/>
      </c>
      <c r="Q62" s="319"/>
      <c r="R62" s="319" t="e">
        <f>IF(AND('Mapa final'!#REF!="Baja",'Mapa final'!#REF!="Leve"),CONCATENATE("R",'Mapa final'!#REF!),"")</f>
        <v>#REF!</v>
      </c>
      <c r="S62" s="307"/>
      <c r="T62" s="313" t="str">
        <f>IF(AND('Mapa final'!$K$10="Baja",'Mapa final'!$O$10="Menor"),CONCATENATE("R",'Mapa final'!$A$10),"")</f>
        <v/>
      </c>
      <c r="U62" s="320"/>
      <c r="V62" s="320" t="e">
        <f>IF(AND('Mapa final'!#REF!="Baja",'Mapa final'!#REF!="Menor"),CONCATENATE("R",'Mapa final'!#REF!),"")</f>
        <v>#REF!</v>
      </c>
      <c r="W62" s="320"/>
      <c r="X62" s="320" t="e">
        <f>IF(AND('Mapa final'!#REF!="Baja",'Mapa final'!#REF!="Menor"),CONCATENATE("R",'Mapa final'!#REF!),"")</f>
        <v>#REF!</v>
      </c>
      <c r="Y62" s="320"/>
      <c r="Z62" s="320" t="str">
        <f>IF(AND('Mapa final'!$K$13="Baja",'Mapa final'!$O$13="Menor"),CONCATENATE("R",'Mapa final'!$A$13),"")</f>
        <v/>
      </c>
      <c r="AA62" s="320"/>
      <c r="AB62" s="320" t="e">
        <f>IF(AND('Mapa final'!#REF!="Baja",'Mapa final'!#REF!="Menor"),CONCATENATE("R",'Mapa final'!#REF!),"")</f>
        <v>#REF!</v>
      </c>
      <c r="AC62" s="312"/>
      <c r="AD62" s="313" t="str">
        <f>IF(AND('Mapa final'!$K$10="Baja",'Mapa final'!$O$10="Moderado"),CONCATENATE("R",'Mapa final'!$A$10),"")</f>
        <v/>
      </c>
      <c r="AE62" s="320"/>
      <c r="AF62" s="320" t="e">
        <f>IF(AND('Mapa final'!#REF!="Baja",'Mapa final'!#REF!="Moderado"),CONCATENATE("R",'Mapa final'!#REF!),"")</f>
        <v>#REF!</v>
      </c>
      <c r="AG62" s="320"/>
      <c r="AH62" s="320" t="e">
        <f>IF(AND('Mapa final'!#REF!="Baja",'Mapa final'!#REF!="Moderado"),CONCATENATE("R",'Mapa final'!#REF!),"")</f>
        <v>#REF!</v>
      </c>
      <c r="AI62" s="320"/>
      <c r="AJ62" s="320" t="str">
        <f>IF(AND('Mapa final'!$K$13="Baja",'Mapa final'!$O$13="Moderado"),CONCATENATE("R",'Mapa final'!$A$13),"")</f>
        <v>R3</v>
      </c>
      <c r="AK62" s="320"/>
      <c r="AL62" s="320" t="e">
        <f>IF(AND('Mapa final'!#REF!="Baja",'Mapa final'!#REF!="Moderado"),CONCATENATE("R",'Mapa final'!#REF!),"")</f>
        <v>#REF!</v>
      </c>
      <c r="AM62" s="312"/>
      <c r="AN62" s="316" t="str">
        <f>IF(AND('Mapa final'!$K$10="Baja",'Mapa final'!$O$10="Mayor"),CONCATENATE("R",'Mapa final'!$A$10),"")</f>
        <v/>
      </c>
      <c r="AO62" s="317"/>
      <c r="AP62" s="317" t="e">
        <f>IF(AND('Mapa final'!#REF!="Baja",'Mapa final'!#REF!="Mayor"),CONCATENATE("R",'Mapa final'!#REF!),"")</f>
        <v>#REF!</v>
      </c>
      <c r="AQ62" s="317"/>
      <c r="AR62" s="317" t="e">
        <f>IF(AND('Mapa final'!#REF!="Baja",'Mapa final'!#REF!="Mayor"),CONCATENATE("R",'Mapa final'!#REF!),"")</f>
        <v>#REF!</v>
      </c>
      <c r="AS62" s="317"/>
      <c r="AT62" s="317" t="str">
        <f>IF(AND('Mapa final'!$K$13="Baja",'Mapa final'!$O$13="Mayor"),CONCATENATE("R",'Mapa final'!$A$13),"")</f>
        <v/>
      </c>
      <c r="AU62" s="317"/>
      <c r="AV62" s="317" t="e">
        <f>IF(AND('Mapa final'!#REF!="Baja",'Mapa final'!#REF!="Mayor"),CONCATENATE("R",'Mapa final'!#REF!),"")</f>
        <v>#REF!</v>
      </c>
      <c r="AW62" s="321"/>
      <c r="AX62" s="310" t="str">
        <f>IF(AND('Mapa final'!$K$10="Baja",'Mapa final'!$O$10="Catastrófico"),CONCATENATE("R",'Mapa final'!$A$10),"")</f>
        <v/>
      </c>
      <c r="AY62" s="332"/>
      <c r="AZ62" s="332" t="e">
        <f>IF(AND('Mapa final'!#REF!="Baja",'Mapa final'!#REF!="Catastrófico"),CONCATENATE("R",'Mapa final'!#REF!),"")</f>
        <v>#REF!</v>
      </c>
      <c r="BA62" s="332"/>
      <c r="BB62" s="332" t="e">
        <f>IF(AND('Mapa final'!#REF!="Baja",'Mapa final'!#REF!="Catastrófico"),CONCATENATE("R",'Mapa final'!#REF!),"")</f>
        <v>#REF!</v>
      </c>
      <c r="BC62" s="332"/>
      <c r="BD62" s="332" t="str">
        <f>IF(AND('Mapa final'!$K$13="Baja",'Mapa final'!$O$13="Catastrófico"),CONCATENATE("R",'Mapa final'!$A$13),"")</f>
        <v/>
      </c>
      <c r="BE62" s="332"/>
      <c r="BF62" s="332" t="e">
        <f>IF(AND('Mapa final'!#REF!="Baja",'Mapa final'!#REF!="Catastrófico"),CONCATENATE("R",'Mapa final'!#REF!),"")</f>
        <v>#REF!</v>
      </c>
      <c r="BG62" s="309"/>
      <c r="BH62" s="36"/>
      <c r="BI62" s="370"/>
      <c r="BJ62" s="371"/>
      <c r="BK62" s="371"/>
      <c r="BL62" s="371"/>
      <c r="BM62" s="371"/>
      <c r="BN62" s="372"/>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row>
    <row r="63" spans="1:100" ht="15" customHeight="1" x14ac:dyDescent="0.35">
      <c r="A63" s="36"/>
      <c r="B63" s="193"/>
      <c r="C63" s="194"/>
      <c r="D63" s="195"/>
      <c r="E63" s="387"/>
      <c r="F63" s="388"/>
      <c r="G63" s="388"/>
      <c r="H63" s="388"/>
      <c r="I63" s="388"/>
      <c r="J63" s="305"/>
      <c r="K63" s="319"/>
      <c r="L63" s="319"/>
      <c r="M63" s="319"/>
      <c r="N63" s="319"/>
      <c r="O63" s="319"/>
      <c r="P63" s="319"/>
      <c r="Q63" s="319"/>
      <c r="R63" s="319"/>
      <c r="S63" s="307"/>
      <c r="T63" s="313"/>
      <c r="U63" s="320"/>
      <c r="V63" s="320"/>
      <c r="W63" s="320"/>
      <c r="X63" s="320"/>
      <c r="Y63" s="320"/>
      <c r="Z63" s="320"/>
      <c r="AA63" s="320"/>
      <c r="AB63" s="320"/>
      <c r="AC63" s="312"/>
      <c r="AD63" s="313"/>
      <c r="AE63" s="320"/>
      <c r="AF63" s="320"/>
      <c r="AG63" s="320"/>
      <c r="AH63" s="320"/>
      <c r="AI63" s="320"/>
      <c r="AJ63" s="320"/>
      <c r="AK63" s="320"/>
      <c r="AL63" s="320"/>
      <c r="AM63" s="312"/>
      <c r="AN63" s="316"/>
      <c r="AO63" s="317"/>
      <c r="AP63" s="317"/>
      <c r="AQ63" s="317"/>
      <c r="AR63" s="317"/>
      <c r="AS63" s="317"/>
      <c r="AT63" s="317"/>
      <c r="AU63" s="317"/>
      <c r="AV63" s="317"/>
      <c r="AW63" s="321"/>
      <c r="AX63" s="310"/>
      <c r="AY63" s="332"/>
      <c r="AZ63" s="332"/>
      <c r="BA63" s="332"/>
      <c r="BB63" s="332"/>
      <c r="BC63" s="332"/>
      <c r="BD63" s="332"/>
      <c r="BE63" s="332"/>
      <c r="BF63" s="332"/>
      <c r="BG63" s="309"/>
      <c r="BH63" s="36"/>
      <c r="BI63" s="370"/>
      <c r="BJ63" s="371"/>
      <c r="BK63" s="371"/>
      <c r="BL63" s="371"/>
      <c r="BM63" s="371"/>
      <c r="BN63" s="372"/>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row>
    <row r="64" spans="1:100" ht="15" customHeight="1" x14ac:dyDescent="0.35">
      <c r="A64" s="36"/>
      <c r="B64" s="193"/>
      <c r="C64" s="194"/>
      <c r="D64" s="195"/>
      <c r="E64" s="387"/>
      <c r="F64" s="388"/>
      <c r="G64" s="388"/>
      <c r="H64" s="388"/>
      <c r="I64" s="388"/>
      <c r="J64" s="305" t="e">
        <f>IF(AND('Mapa final'!#REF!="Baja",'Mapa final'!#REF!="Leve"),CONCATENATE("R",'Mapa final'!#REF!),"")</f>
        <v>#REF!</v>
      </c>
      <c r="K64" s="319"/>
      <c r="L64" s="319" t="str">
        <f>IF(AND('Mapa final'!$K$16="Baja",'Mapa final'!$O$16="Leve"),CONCATENATE("R",'Mapa final'!$A$16),"")</f>
        <v/>
      </c>
      <c r="M64" s="319"/>
      <c r="N64" s="319" t="e">
        <f>IF(AND('Mapa final'!#REF!="Baja",'Mapa final'!#REF!="Leve"),CONCATENATE("R",'Mapa final'!#REF!),"")</f>
        <v>#REF!</v>
      </c>
      <c r="O64" s="319"/>
      <c r="P64" s="319" t="e">
        <f>IF(AND('Mapa final'!#REF!="Baja",'Mapa final'!#REF!="Leve"),CONCATENATE("R",'Mapa final'!#REF!),"")</f>
        <v>#REF!</v>
      </c>
      <c r="Q64" s="319"/>
      <c r="R64" s="319" t="str">
        <f>IF(AND('Mapa final'!$K$20="Baja",'Mapa final'!$O$20="Leve"),CONCATENATE("R",'Mapa final'!$A$20),"")</f>
        <v/>
      </c>
      <c r="S64" s="307"/>
      <c r="T64" s="313" t="e">
        <f>IF(AND('Mapa final'!#REF!="Baja",'Mapa final'!#REF!="Menor"),CONCATENATE("R",'Mapa final'!#REF!),"")</f>
        <v>#REF!</v>
      </c>
      <c r="U64" s="320"/>
      <c r="V64" s="320" t="str">
        <f>IF(AND('Mapa final'!$K$16="Baja",'Mapa final'!$O$16="Menor"),CONCATENATE("R",'Mapa final'!$A$16),"")</f>
        <v/>
      </c>
      <c r="W64" s="320"/>
      <c r="X64" s="320" t="e">
        <f>IF(AND('Mapa final'!#REF!="Baja",'Mapa final'!#REF!="Menor"),CONCATENATE("R",'Mapa final'!#REF!),"")</f>
        <v>#REF!</v>
      </c>
      <c r="Y64" s="320"/>
      <c r="Z64" s="320" t="e">
        <f>IF(AND('Mapa final'!#REF!="Baja",'Mapa final'!#REF!="Menor"),CONCATENATE("R",'Mapa final'!#REF!),"")</f>
        <v>#REF!</v>
      </c>
      <c r="AA64" s="320"/>
      <c r="AB64" s="320" t="str">
        <f>IF(AND('Mapa final'!$K$20="Baja",'Mapa final'!$O$20="Menor"),CONCATENATE("R",'Mapa final'!$A$20),"")</f>
        <v/>
      </c>
      <c r="AC64" s="312"/>
      <c r="AD64" s="313" t="e">
        <f>IF(AND('Mapa final'!#REF!="Baja",'Mapa final'!#REF!="Moderado"),CONCATENATE("R",'Mapa final'!#REF!),"")</f>
        <v>#REF!</v>
      </c>
      <c r="AE64" s="320"/>
      <c r="AF64" s="320" t="str">
        <f>IF(AND('Mapa final'!$K$16="Baja",'Mapa final'!$O$16="Moderado"),CONCATENATE("R",'Mapa final'!$A$16),"")</f>
        <v/>
      </c>
      <c r="AG64" s="320"/>
      <c r="AH64" s="320" t="e">
        <f>IF(AND('Mapa final'!#REF!="Baja",'Mapa final'!#REF!="Moderado"),CONCATENATE("R",'Mapa final'!#REF!),"")</f>
        <v>#REF!</v>
      </c>
      <c r="AI64" s="320"/>
      <c r="AJ64" s="320" t="e">
        <f>IF(AND('Mapa final'!#REF!="Baja",'Mapa final'!#REF!="Moderado"),CONCATENATE("R",'Mapa final'!#REF!),"")</f>
        <v>#REF!</v>
      </c>
      <c r="AK64" s="320"/>
      <c r="AL64" s="320" t="str">
        <f>IF(AND('Mapa final'!$K$20="Baja",'Mapa final'!$O$20="Moderado"),CONCATENATE("R",'Mapa final'!$A$20),"")</f>
        <v/>
      </c>
      <c r="AM64" s="312"/>
      <c r="AN64" s="316" t="e">
        <f>IF(AND('Mapa final'!#REF!="Baja",'Mapa final'!#REF!="Mayor"),CONCATENATE("R",'Mapa final'!#REF!),"")</f>
        <v>#REF!</v>
      </c>
      <c r="AO64" s="317"/>
      <c r="AP64" s="317" t="str">
        <f>IF(AND('Mapa final'!$K$16="Baja",'Mapa final'!$O$16="Mayor"),CONCATENATE("R",'Mapa final'!$A$16),"")</f>
        <v/>
      </c>
      <c r="AQ64" s="317"/>
      <c r="AR64" s="317" t="e">
        <f>IF(AND('Mapa final'!#REF!="Baja",'Mapa final'!#REF!="Mayor"),CONCATENATE("R",'Mapa final'!#REF!),"")</f>
        <v>#REF!</v>
      </c>
      <c r="AS64" s="317"/>
      <c r="AT64" s="317" t="e">
        <f>IF(AND('Mapa final'!#REF!="Baja",'Mapa final'!#REF!="Mayor"),CONCATENATE("R",'Mapa final'!#REF!),"")</f>
        <v>#REF!</v>
      </c>
      <c r="AU64" s="317"/>
      <c r="AV64" s="317" t="str">
        <f>IF(AND('Mapa final'!$K$20="Baja",'Mapa final'!$O$20="Mayor"),CONCATENATE("R",'Mapa final'!$A$20),"")</f>
        <v/>
      </c>
      <c r="AW64" s="321"/>
      <c r="AX64" s="310" t="e">
        <f>IF(AND('Mapa final'!#REF!="Baja",'Mapa final'!#REF!="Catastrófico"),CONCATENATE("R",'Mapa final'!#REF!),"")</f>
        <v>#REF!</v>
      </c>
      <c r="AY64" s="332"/>
      <c r="AZ64" s="332" t="str">
        <f>IF(AND('Mapa final'!$K$16="Baja",'Mapa final'!$O$16="Catastrófico"),CONCATENATE("R",'Mapa final'!$A$16),"")</f>
        <v/>
      </c>
      <c r="BA64" s="332"/>
      <c r="BB64" s="332" t="e">
        <f>IF(AND('Mapa final'!#REF!="Baja",'Mapa final'!#REF!="Catastrófico"),CONCATENATE("R",'Mapa final'!#REF!),"")</f>
        <v>#REF!</v>
      </c>
      <c r="BC64" s="332"/>
      <c r="BD64" s="332" t="e">
        <f>IF(AND('Mapa final'!#REF!="Baja",'Mapa final'!#REF!="Catastrófico"),CONCATENATE("R",'Mapa final'!#REF!),"")</f>
        <v>#REF!</v>
      </c>
      <c r="BE64" s="332"/>
      <c r="BF64" s="332" t="str">
        <f>IF(AND('Mapa final'!$K$20="Baja",'Mapa final'!$O$20="Catastrófico"),CONCATENATE("R",'Mapa final'!$A$20),"")</f>
        <v/>
      </c>
      <c r="BG64" s="309"/>
      <c r="BH64" s="36"/>
      <c r="BI64" s="370"/>
      <c r="BJ64" s="371"/>
      <c r="BK64" s="371"/>
      <c r="BL64" s="371"/>
      <c r="BM64" s="371"/>
      <c r="BN64" s="372"/>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row>
    <row r="65" spans="1:100" ht="15" customHeight="1" x14ac:dyDescent="0.35">
      <c r="A65" s="36"/>
      <c r="B65" s="193"/>
      <c r="C65" s="194"/>
      <c r="D65" s="195"/>
      <c r="E65" s="387"/>
      <c r="F65" s="388"/>
      <c r="G65" s="388"/>
      <c r="H65" s="388"/>
      <c r="I65" s="388"/>
      <c r="J65" s="305"/>
      <c r="K65" s="319"/>
      <c r="L65" s="319"/>
      <c r="M65" s="319"/>
      <c r="N65" s="319"/>
      <c r="O65" s="319"/>
      <c r="P65" s="319"/>
      <c r="Q65" s="319"/>
      <c r="R65" s="319"/>
      <c r="S65" s="307"/>
      <c r="T65" s="313"/>
      <c r="U65" s="320"/>
      <c r="V65" s="320"/>
      <c r="W65" s="320"/>
      <c r="X65" s="320"/>
      <c r="Y65" s="320"/>
      <c r="Z65" s="320"/>
      <c r="AA65" s="320"/>
      <c r="AB65" s="320"/>
      <c r="AC65" s="312"/>
      <c r="AD65" s="313"/>
      <c r="AE65" s="320"/>
      <c r="AF65" s="320"/>
      <c r="AG65" s="320"/>
      <c r="AH65" s="320"/>
      <c r="AI65" s="320"/>
      <c r="AJ65" s="320"/>
      <c r="AK65" s="320"/>
      <c r="AL65" s="320"/>
      <c r="AM65" s="312"/>
      <c r="AN65" s="316"/>
      <c r="AO65" s="317"/>
      <c r="AP65" s="317"/>
      <c r="AQ65" s="317"/>
      <c r="AR65" s="317"/>
      <c r="AS65" s="317"/>
      <c r="AT65" s="317"/>
      <c r="AU65" s="317"/>
      <c r="AV65" s="317"/>
      <c r="AW65" s="321"/>
      <c r="AX65" s="310"/>
      <c r="AY65" s="332"/>
      <c r="AZ65" s="332"/>
      <c r="BA65" s="332"/>
      <c r="BB65" s="332"/>
      <c r="BC65" s="332"/>
      <c r="BD65" s="332"/>
      <c r="BE65" s="332"/>
      <c r="BF65" s="332"/>
      <c r="BG65" s="309"/>
      <c r="BH65" s="36"/>
      <c r="BI65" s="370"/>
      <c r="BJ65" s="371"/>
      <c r="BK65" s="371"/>
      <c r="BL65" s="371"/>
      <c r="BM65" s="371"/>
      <c r="BN65" s="372"/>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row>
    <row r="66" spans="1:100" ht="15" customHeight="1" x14ac:dyDescent="0.35">
      <c r="A66" s="36"/>
      <c r="B66" s="193"/>
      <c r="C66" s="194"/>
      <c r="D66" s="195"/>
      <c r="E66" s="387"/>
      <c r="F66" s="388"/>
      <c r="G66" s="388"/>
      <c r="H66" s="388"/>
      <c r="I66" s="388"/>
      <c r="J66" s="305" t="e">
        <f>IF(AND('Mapa final'!#REF!="Baja",'Mapa final'!#REF!="Leve"),CONCATENATE("R",'Mapa final'!#REF!),"")</f>
        <v>#REF!</v>
      </c>
      <c r="K66" s="319"/>
      <c r="L66" s="319" t="str">
        <f>IF(AND('Mapa final'!$K$23="Baja",'Mapa final'!$O$23="Leve"),CONCATENATE("R",'Mapa final'!$A$23),"")</f>
        <v/>
      </c>
      <c r="M66" s="319"/>
      <c r="N66" s="319" t="e">
        <f>IF(AND('Mapa final'!#REF!="Baja",'Mapa final'!#REF!="Leve"),CONCATENATE("R",'Mapa final'!#REF!),"")</f>
        <v>#REF!</v>
      </c>
      <c r="O66" s="319"/>
      <c r="P66" s="319" t="e">
        <f>IF(AND('Mapa final'!#REF!="Baja",'Mapa final'!#REF!="Leve"),CONCATENATE("R",'Mapa final'!#REF!),"")</f>
        <v>#REF!</v>
      </c>
      <c r="Q66" s="319"/>
      <c r="R66" s="319" t="str">
        <f>IF(AND('Mapa final'!$K$26="Baja",'Mapa final'!$O$26="Leve"),CONCATENATE("R",'Mapa final'!$A$26),"")</f>
        <v/>
      </c>
      <c r="S66" s="307"/>
      <c r="T66" s="313" t="e">
        <f>IF(AND('Mapa final'!#REF!="Baja",'Mapa final'!#REF!="Menor"),CONCATENATE("R",'Mapa final'!#REF!),"")</f>
        <v>#REF!</v>
      </c>
      <c r="U66" s="320"/>
      <c r="V66" s="320" t="str">
        <f>IF(AND('Mapa final'!$K$23="Baja",'Mapa final'!$O$23="Menor"),CONCATENATE("R",'Mapa final'!$A$23),"")</f>
        <v/>
      </c>
      <c r="W66" s="320"/>
      <c r="X66" s="320" t="e">
        <f>IF(AND('Mapa final'!#REF!="Baja",'Mapa final'!#REF!="Menor"),CONCATENATE("R",'Mapa final'!#REF!),"")</f>
        <v>#REF!</v>
      </c>
      <c r="Y66" s="320"/>
      <c r="Z66" s="320" t="e">
        <f>IF(AND('Mapa final'!#REF!="Baja",'Mapa final'!#REF!="Menor"),CONCATENATE("R",'Mapa final'!#REF!),"")</f>
        <v>#REF!</v>
      </c>
      <c r="AA66" s="320"/>
      <c r="AB66" s="320" t="str">
        <f>IF(AND('Mapa final'!$K$26="Baja",'Mapa final'!$O$26="Menor"),CONCATENATE("R",'Mapa final'!$A$26),"")</f>
        <v/>
      </c>
      <c r="AC66" s="312"/>
      <c r="AD66" s="313" t="e">
        <f>IF(AND('Mapa final'!#REF!="Baja",'Mapa final'!#REF!="Moderado"),CONCATENATE("R",'Mapa final'!#REF!),"")</f>
        <v>#REF!</v>
      </c>
      <c r="AE66" s="320"/>
      <c r="AF66" s="320" t="str">
        <f>IF(AND('Mapa final'!$K$23="Baja",'Mapa final'!$O$23="Moderado"),CONCATENATE("R",'Mapa final'!$A$23),"")</f>
        <v/>
      </c>
      <c r="AG66" s="320"/>
      <c r="AH66" s="320" t="e">
        <f>IF(AND('Mapa final'!#REF!="Baja",'Mapa final'!#REF!="Moderado"),CONCATENATE("R",'Mapa final'!#REF!),"")</f>
        <v>#REF!</v>
      </c>
      <c r="AI66" s="320"/>
      <c r="AJ66" s="320" t="e">
        <f>IF(AND('Mapa final'!#REF!="Baja",'Mapa final'!#REF!="Moderado"),CONCATENATE("R",'Mapa final'!#REF!),"")</f>
        <v>#REF!</v>
      </c>
      <c r="AK66" s="320"/>
      <c r="AL66" s="320" t="str">
        <f>IF(AND('Mapa final'!$K$26="Baja",'Mapa final'!$O$26="Moderado"),CONCATENATE("R",'Mapa final'!$A$26),"")</f>
        <v/>
      </c>
      <c r="AM66" s="312"/>
      <c r="AN66" s="316" t="e">
        <f>IF(AND('Mapa final'!#REF!="Baja",'Mapa final'!#REF!="Mayor"),CONCATENATE("R",'Mapa final'!#REF!),"")</f>
        <v>#REF!</v>
      </c>
      <c r="AO66" s="317"/>
      <c r="AP66" s="317" t="str">
        <f>IF(AND('Mapa final'!$K$23="Baja",'Mapa final'!$O$23="Mayor"),CONCATENATE("R",'Mapa final'!$A$23),"")</f>
        <v/>
      </c>
      <c r="AQ66" s="317"/>
      <c r="AR66" s="317" t="e">
        <f>IF(AND('Mapa final'!#REF!="Baja",'Mapa final'!#REF!="Mayor"),CONCATENATE("R",'Mapa final'!#REF!),"")</f>
        <v>#REF!</v>
      </c>
      <c r="AS66" s="317"/>
      <c r="AT66" s="317" t="e">
        <f>IF(AND('Mapa final'!#REF!="Baja",'Mapa final'!#REF!="Mayor"),CONCATENATE("R",'Mapa final'!#REF!),"")</f>
        <v>#REF!</v>
      </c>
      <c r="AU66" s="317"/>
      <c r="AV66" s="317" t="str">
        <f>IF(AND('Mapa final'!$K$26="Baja",'Mapa final'!$O$26="Mayor"),CONCATENATE("R",'Mapa final'!$A$26),"")</f>
        <v/>
      </c>
      <c r="AW66" s="321"/>
      <c r="AX66" s="310" t="e">
        <f>IF(AND('Mapa final'!#REF!="Baja",'Mapa final'!#REF!="Catastrófico"),CONCATENATE("R",'Mapa final'!#REF!),"")</f>
        <v>#REF!</v>
      </c>
      <c r="AY66" s="332"/>
      <c r="AZ66" s="332" t="str">
        <f>IF(AND('Mapa final'!$K$23="Baja",'Mapa final'!$O$23="Catastrófico"),CONCATENATE("R",'Mapa final'!$A$23),"")</f>
        <v/>
      </c>
      <c r="BA66" s="332"/>
      <c r="BB66" s="332" t="e">
        <f>IF(AND('Mapa final'!#REF!="Baja",'Mapa final'!#REF!="Catastrófico"),CONCATENATE("R",'Mapa final'!#REF!),"")</f>
        <v>#REF!</v>
      </c>
      <c r="BC66" s="332"/>
      <c r="BD66" s="332" t="e">
        <f>IF(AND('Mapa final'!#REF!="Baja",'Mapa final'!#REF!="Catastrófico"),CONCATENATE("R",'Mapa final'!#REF!),"")</f>
        <v>#REF!</v>
      </c>
      <c r="BE66" s="332"/>
      <c r="BF66" s="332" t="str">
        <f>IF(AND('Mapa final'!$K$26="Baja",'Mapa final'!$O$26="Catastrófico"),CONCATENATE("R",'Mapa final'!$A$26),"")</f>
        <v/>
      </c>
      <c r="BG66" s="309"/>
      <c r="BH66" s="36"/>
      <c r="BI66" s="370"/>
      <c r="BJ66" s="371"/>
      <c r="BK66" s="371"/>
      <c r="BL66" s="371"/>
      <c r="BM66" s="371"/>
      <c r="BN66" s="372"/>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row>
    <row r="67" spans="1:100" ht="15" customHeight="1" thickBot="1" x14ac:dyDescent="0.4">
      <c r="A67" s="36"/>
      <c r="B67" s="193"/>
      <c r="C67" s="194"/>
      <c r="D67" s="195"/>
      <c r="E67" s="387"/>
      <c r="F67" s="388"/>
      <c r="G67" s="388"/>
      <c r="H67" s="388"/>
      <c r="I67" s="388"/>
      <c r="J67" s="305"/>
      <c r="K67" s="319"/>
      <c r="L67" s="319"/>
      <c r="M67" s="319"/>
      <c r="N67" s="319"/>
      <c r="O67" s="319"/>
      <c r="P67" s="319"/>
      <c r="Q67" s="319"/>
      <c r="R67" s="319"/>
      <c r="S67" s="307"/>
      <c r="T67" s="313"/>
      <c r="U67" s="320"/>
      <c r="V67" s="320"/>
      <c r="W67" s="320"/>
      <c r="X67" s="320"/>
      <c r="Y67" s="320"/>
      <c r="Z67" s="320"/>
      <c r="AA67" s="320"/>
      <c r="AB67" s="320"/>
      <c r="AC67" s="312"/>
      <c r="AD67" s="313"/>
      <c r="AE67" s="320"/>
      <c r="AF67" s="320"/>
      <c r="AG67" s="320"/>
      <c r="AH67" s="320"/>
      <c r="AI67" s="320"/>
      <c r="AJ67" s="320"/>
      <c r="AK67" s="320"/>
      <c r="AL67" s="320"/>
      <c r="AM67" s="312"/>
      <c r="AN67" s="316"/>
      <c r="AO67" s="317"/>
      <c r="AP67" s="317"/>
      <c r="AQ67" s="317"/>
      <c r="AR67" s="317"/>
      <c r="AS67" s="317"/>
      <c r="AT67" s="317"/>
      <c r="AU67" s="317"/>
      <c r="AV67" s="317"/>
      <c r="AW67" s="321"/>
      <c r="AX67" s="310"/>
      <c r="AY67" s="332"/>
      <c r="AZ67" s="332"/>
      <c r="BA67" s="332"/>
      <c r="BB67" s="332"/>
      <c r="BC67" s="332"/>
      <c r="BD67" s="332"/>
      <c r="BE67" s="332"/>
      <c r="BF67" s="332"/>
      <c r="BG67" s="309"/>
      <c r="BH67" s="36"/>
      <c r="BI67" s="373"/>
      <c r="BJ67" s="374"/>
      <c r="BK67" s="374"/>
      <c r="BL67" s="374"/>
      <c r="BM67" s="374"/>
      <c r="BN67" s="375"/>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row>
    <row r="68" spans="1:100" ht="15" customHeight="1" x14ac:dyDescent="0.35">
      <c r="A68" s="36"/>
      <c r="B68" s="193"/>
      <c r="C68" s="194"/>
      <c r="D68" s="195"/>
      <c r="E68" s="387"/>
      <c r="F68" s="388"/>
      <c r="G68" s="388"/>
      <c r="H68" s="388"/>
      <c r="I68" s="388"/>
      <c r="J68" s="305" t="str">
        <f>IF(AND('Mapa final'!$K$29="Baja",'Mapa final'!$O$29="Leve"),CONCATENATE("R",'Mapa final'!$A$29),"")</f>
        <v/>
      </c>
      <c r="K68" s="319"/>
      <c r="L68" s="319" t="e">
        <f>IF(AND('Mapa final'!#REF!="Baja",'Mapa final'!#REF!="Leve"),CONCATENATE("R",'Mapa final'!#REF!),"")</f>
        <v>#REF!</v>
      </c>
      <c r="M68" s="319"/>
      <c r="N68" s="319" t="e">
        <f>IF(AND('Mapa final'!#REF!="Baja",'Mapa final'!#REF!="Leve"),CONCATENATE("R",'Mapa final'!#REF!),"")</f>
        <v>#REF!</v>
      </c>
      <c r="O68" s="319"/>
      <c r="P68" s="319" t="e">
        <f>IF(AND('Mapa final'!#REF!="Baja",'Mapa final'!#REF!="Leve"),CONCATENATE("R",'Mapa final'!#REF!),"")</f>
        <v>#REF!</v>
      </c>
      <c r="Q68" s="319"/>
      <c r="R68" s="319" t="e">
        <f>IF(AND('Mapa final'!#REF!="Baja",'Mapa final'!#REF!="Leve"),CONCATENATE("R",'Mapa final'!#REF!),"")</f>
        <v>#REF!</v>
      </c>
      <c r="S68" s="307"/>
      <c r="T68" s="313" t="str">
        <f>IF(AND('Mapa final'!$K$29="Baja",'Mapa final'!$O$29="Menor"),CONCATENATE("R",'Mapa final'!$A$29),"")</f>
        <v/>
      </c>
      <c r="U68" s="320"/>
      <c r="V68" s="320" t="e">
        <f>IF(AND('Mapa final'!#REF!="Baja",'Mapa final'!#REF!="Menor"),CONCATENATE("R",'Mapa final'!#REF!),"")</f>
        <v>#REF!</v>
      </c>
      <c r="W68" s="320"/>
      <c r="X68" s="320" t="e">
        <f>IF(AND('Mapa final'!#REF!="Baja",'Mapa final'!#REF!="Menor"),CONCATENATE("R",'Mapa final'!#REF!),"")</f>
        <v>#REF!</v>
      </c>
      <c r="Y68" s="320"/>
      <c r="Z68" s="320" t="e">
        <f>IF(AND('Mapa final'!#REF!="Baja",'Mapa final'!#REF!="Menor"),CONCATENATE("R",'Mapa final'!#REF!),"")</f>
        <v>#REF!</v>
      </c>
      <c r="AA68" s="320"/>
      <c r="AB68" s="320" t="e">
        <f>IF(AND('Mapa final'!#REF!="Baja",'Mapa final'!#REF!="Menor"),CONCATENATE("R",'Mapa final'!#REF!),"")</f>
        <v>#REF!</v>
      </c>
      <c r="AC68" s="312"/>
      <c r="AD68" s="313" t="str">
        <f>IF(AND('Mapa final'!$K$29="Baja",'Mapa final'!$O$29="Moderado"),CONCATENATE("R",'Mapa final'!$A$29),"")</f>
        <v/>
      </c>
      <c r="AE68" s="320"/>
      <c r="AF68" s="320" t="e">
        <f>IF(AND('Mapa final'!#REF!="Baja",'Mapa final'!#REF!="Moderado"),CONCATENATE("R",'Mapa final'!#REF!),"")</f>
        <v>#REF!</v>
      </c>
      <c r="AG68" s="320"/>
      <c r="AH68" s="320" t="e">
        <f>IF(AND('Mapa final'!#REF!="Baja",'Mapa final'!#REF!="Moderado"),CONCATENATE("R",'Mapa final'!#REF!),"")</f>
        <v>#REF!</v>
      </c>
      <c r="AI68" s="320"/>
      <c r="AJ68" s="320" t="e">
        <f>IF(AND('Mapa final'!#REF!="Baja",'Mapa final'!#REF!="Moderado"),CONCATENATE("R",'Mapa final'!#REF!),"")</f>
        <v>#REF!</v>
      </c>
      <c r="AK68" s="320"/>
      <c r="AL68" s="320" t="e">
        <f>IF(AND('Mapa final'!#REF!="Baja",'Mapa final'!#REF!="Moderado"),CONCATENATE("R",'Mapa final'!#REF!),"")</f>
        <v>#REF!</v>
      </c>
      <c r="AM68" s="312"/>
      <c r="AN68" s="316" t="str">
        <f>IF(AND('Mapa final'!$K$29="Baja",'Mapa final'!$O$29="Mayor"),CONCATENATE("R",'Mapa final'!$A$29),"")</f>
        <v/>
      </c>
      <c r="AO68" s="317"/>
      <c r="AP68" s="317" t="e">
        <f>IF(AND('Mapa final'!#REF!="Baja",'Mapa final'!#REF!="Mayor"),CONCATENATE("R",'Mapa final'!#REF!),"")</f>
        <v>#REF!</v>
      </c>
      <c r="AQ68" s="317"/>
      <c r="AR68" s="317" t="e">
        <f>IF(AND('Mapa final'!#REF!="Baja",'Mapa final'!#REF!="Mayor"),CONCATENATE("R",'Mapa final'!#REF!),"")</f>
        <v>#REF!</v>
      </c>
      <c r="AS68" s="317"/>
      <c r="AT68" s="317" t="e">
        <f>IF(AND('Mapa final'!#REF!="Baja",'Mapa final'!#REF!="Mayor"),CONCATENATE("R",'Mapa final'!#REF!),"")</f>
        <v>#REF!</v>
      </c>
      <c r="AU68" s="317"/>
      <c r="AV68" s="317" t="e">
        <f>IF(AND('Mapa final'!#REF!="Baja",'Mapa final'!#REF!="Mayor"),CONCATENATE("R",'Mapa final'!#REF!),"")</f>
        <v>#REF!</v>
      </c>
      <c r="AW68" s="321"/>
      <c r="AX68" s="310" t="str">
        <f>IF(AND('Mapa final'!$K$29="Baja",'Mapa final'!$O$29="Catastrófico"),CONCATENATE("R",'Mapa final'!$A$29),"")</f>
        <v/>
      </c>
      <c r="AY68" s="332"/>
      <c r="AZ68" s="332" t="e">
        <f>IF(AND('Mapa final'!#REF!="Baja",'Mapa final'!#REF!="Catastrófico"),CONCATENATE("R",'Mapa final'!#REF!),"")</f>
        <v>#REF!</v>
      </c>
      <c r="BA68" s="332"/>
      <c r="BB68" s="332" t="e">
        <f>IF(AND('Mapa final'!#REF!="Baja",'Mapa final'!#REF!="Catastrófico"),CONCATENATE("R",'Mapa final'!#REF!),"")</f>
        <v>#REF!</v>
      </c>
      <c r="BC68" s="332"/>
      <c r="BD68" s="332" t="e">
        <f>IF(AND('Mapa final'!#REF!="Baja",'Mapa final'!#REF!="Catastrófico"),CONCATENATE("R",'Mapa final'!#REF!),"")</f>
        <v>#REF!</v>
      </c>
      <c r="BE68" s="332"/>
      <c r="BF68" s="332" t="e">
        <f>IF(AND('Mapa final'!#REF!="Baja",'Mapa final'!#REF!="Catastrófico"),CONCATENATE("R",'Mapa final'!#REF!),"")</f>
        <v>#REF!</v>
      </c>
      <c r="BG68" s="309"/>
      <c r="BH68" s="36"/>
      <c r="BI68" s="376" t="s">
        <v>69</v>
      </c>
      <c r="BJ68" s="377"/>
      <c r="BK68" s="377"/>
      <c r="BL68" s="377"/>
      <c r="BM68" s="377"/>
      <c r="BN68" s="378"/>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row>
    <row r="69" spans="1:100" ht="15" customHeight="1" x14ac:dyDescent="0.35">
      <c r="A69" s="36"/>
      <c r="B69" s="193"/>
      <c r="C69" s="194"/>
      <c r="D69" s="195"/>
      <c r="E69" s="387"/>
      <c r="F69" s="388"/>
      <c r="G69" s="388"/>
      <c r="H69" s="388"/>
      <c r="I69" s="388"/>
      <c r="J69" s="305"/>
      <c r="K69" s="319"/>
      <c r="L69" s="319"/>
      <c r="M69" s="319"/>
      <c r="N69" s="319"/>
      <c r="O69" s="319"/>
      <c r="P69" s="319"/>
      <c r="Q69" s="319"/>
      <c r="R69" s="319"/>
      <c r="S69" s="307"/>
      <c r="T69" s="313"/>
      <c r="U69" s="320"/>
      <c r="V69" s="320"/>
      <c r="W69" s="320"/>
      <c r="X69" s="320"/>
      <c r="Y69" s="320"/>
      <c r="Z69" s="320"/>
      <c r="AA69" s="320"/>
      <c r="AB69" s="320"/>
      <c r="AC69" s="312"/>
      <c r="AD69" s="313"/>
      <c r="AE69" s="320"/>
      <c r="AF69" s="320"/>
      <c r="AG69" s="320"/>
      <c r="AH69" s="320"/>
      <c r="AI69" s="320"/>
      <c r="AJ69" s="320"/>
      <c r="AK69" s="320"/>
      <c r="AL69" s="320"/>
      <c r="AM69" s="312"/>
      <c r="AN69" s="316"/>
      <c r="AO69" s="317"/>
      <c r="AP69" s="317"/>
      <c r="AQ69" s="317"/>
      <c r="AR69" s="317"/>
      <c r="AS69" s="317"/>
      <c r="AT69" s="317"/>
      <c r="AU69" s="317"/>
      <c r="AV69" s="317"/>
      <c r="AW69" s="321"/>
      <c r="AX69" s="310"/>
      <c r="AY69" s="332"/>
      <c r="AZ69" s="332"/>
      <c r="BA69" s="332"/>
      <c r="BB69" s="332"/>
      <c r="BC69" s="332"/>
      <c r="BD69" s="332"/>
      <c r="BE69" s="332"/>
      <c r="BF69" s="332"/>
      <c r="BG69" s="309"/>
      <c r="BH69" s="36"/>
      <c r="BI69" s="379"/>
      <c r="BJ69" s="380"/>
      <c r="BK69" s="380"/>
      <c r="BL69" s="380"/>
      <c r="BM69" s="380"/>
      <c r="BN69" s="381"/>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row>
    <row r="70" spans="1:100" ht="15" customHeight="1" x14ac:dyDescent="0.35">
      <c r="A70" s="36"/>
      <c r="B70" s="193"/>
      <c r="C70" s="194"/>
      <c r="D70" s="195"/>
      <c r="E70" s="387"/>
      <c r="F70" s="388"/>
      <c r="G70" s="388"/>
      <c r="H70" s="388"/>
      <c r="I70" s="388"/>
      <c r="J70" s="305" t="e">
        <f>IF(AND('Mapa final'!#REF!="Baja",'Mapa final'!#REF!="Leve"),CONCATENATE("R",'Mapa final'!#REF!),"")</f>
        <v>#REF!</v>
      </c>
      <c r="K70" s="319"/>
      <c r="L70" s="319" t="e">
        <f>IF(AND('Mapa final'!#REF!="Baja",'Mapa final'!#REF!="Leve"),CONCATENATE("R",'Mapa final'!#REF!),"")</f>
        <v>#REF!</v>
      </c>
      <c r="M70" s="319"/>
      <c r="N70" s="319" t="e">
        <f>IF(AND('Mapa final'!#REF!="Baja",'Mapa final'!#REF!="Leve"),CONCATENATE("R",'Mapa final'!#REF!),"")</f>
        <v>#REF!</v>
      </c>
      <c r="O70" s="319"/>
      <c r="P70" s="319" t="e">
        <f>IF(AND('Mapa final'!#REF!="Baja",'Mapa final'!#REF!="Leve"),CONCATENATE("R",'Mapa final'!#REF!),"")</f>
        <v>#REF!</v>
      </c>
      <c r="Q70" s="319"/>
      <c r="R70" s="319" t="str">
        <f>IF(AND('Mapa final'!$K$32="Baja",'Mapa final'!$O$32="Leve"),CONCATENATE("R",'Mapa final'!$A$32),"")</f>
        <v/>
      </c>
      <c r="S70" s="307"/>
      <c r="T70" s="313" t="e">
        <f>IF(AND('Mapa final'!#REF!="Baja",'Mapa final'!#REF!="Menor"),CONCATENATE("R",'Mapa final'!#REF!),"")</f>
        <v>#REF!</v>
      </c>
      <c r="U70" s="320"/>
      <c r="V70" s="320" t="e">
        <f>IF(AND('Mapa final'!#REF!="Baja",'Mapa final'!#REF!="Menor"),CONCATENATE("R",'Mapa final'!#REF!),"")</f>
        <v>#REF!</v>
      </c>
      <c r="W70" s="320"/>
      <c r="X70" s="320" t="e">
        <f>IF(AND('Mapa final'!#REF!="Baja",'Mapa final'!#REF!="Menor"),CONCATENATE("R",'Mapa final'!#REF!),"")</f>
        <v>#REF!</v>
      </c>
      <c r="Y70" s="320"/>
      <c r="Z70" s="320" t="e">
        <f>IF(AND('Mapa final'!#REF!="Baja",'Mapa final'!#REF!="Menor"),CONCATENATE("R",'Mapa final'!#REF!),"")</f>
        <v>#REF!</v>
      </c>
      <c r="AA70" s="320"/>
      <c r="AB70" s="320" t="str">
        <f>IF(AND('Mapa final'!$K$32="Baja",'Mapa final'!$O$32="Menor"),CONCATENATE("R",'Mapa final'!$A$32),"")</f>
        <v/>
      </c>
      <c r="AC70" s="312"/>
      <c r="AD70" s="313" t="e">
        <f>IF(AND('Mapa final'!#REF!="Baja",'Mapa final'!#REF!="Moderado"),CONCATENATE("R",'Mapa final'!#REF!),"")</f>
        <v>#REF!</v>
      </c>
      <c r="AE70" s="320"/>
      <c r="AF70" s="320" t="e">
        <f>IF(AND('Mapa final'!#REF!="Baja",'Mapa final'!#REF!="Moderado"),CONCATENATE("R",'Mapa final'!#REF!),"")</f>
        <v>#REF!</v>
      </c>
      <c r="AG70" s="320"/>
      <c r="AH70" s="320" t="e">
        <f>IF(AND('Mapa final'!#REF!="Baja",'Mapa final'!#REF!="Moderado"),CONCATENATE("R",'Mapa final'!#REF!),"")</f>
        <v>#REF!</v>
      </c>
      <c r="AI70" s="320"/>
      <c r="AJ70" s="320" t="e">
        <f>IF(AND('Mapa final'!#REF!="Baja",'Mapa final'!#REF!="Moderado"),CONCATENATE("R",'Mapa final'!#REF!),"")</f>
        <v>#REF!</v>
      </c>
      <c r="AK70" s="320"/>
      <c r="AL70" s="320" t="str">
        <f>IF(AND('Mapa final'!$K$32="Baja",'Mapa final'!$O$32="Moderado"),CONCATENATE("R",'Mapa final'!$A$32),"")</f>
        <v>R9</v>
      </c>
      <c r="AM70" s="312"/>
      <c r="AN70" s="316" t="e">
        <f>IF(AND('Mapa final'!#REF!="Baja",'Mapa final'!#REF!="Mayor"),CONCATENATE("R",'Mapa final'!#REF!),"")</f>
        <v>#REF!</v>
      </c>
      <c r="AO70" s="317"/>
      <c r="AP70" s="317" t="e">
        <f>IF(AND('Mapa final'!#REF!="Baja",'Mapa final'!#REF!="Mayor"),CONCATENATE("R",'Mapa final'!#REF!),"")</f>
        <v>#REF!</v>
      </c>
      <c r="AQ70" s="317"/>
      <c r="AR70" s="317" t="e">
        <f>IF(AND('Mapa final'!#REF!="Baja",'Mapa final'!#REF!="Mayor"),CONCATENATE("R",'Mapa final'!#REF!),"")</f>
        <v>#REF!</v>
      </c>
      <c r="AS70" s="317"/>
      <c r="AT70" s="317" t="e">
        <f>IF(AND('Mapa final'!#REF!="Baja",'Mapa final'!#REF!="Mayor"),CONCATENATE("R",'Mapa final'!#REF!),"")</f>
        <v>#REF!</v>
      </c>
      <c r="AU70" s="317"/>
      <c r="AV70" s="317" t="str">
        <f>IF(AND('Mapa final'!$K$32="Baja",'Mapa final'!$O$32="Mayor"),CONCATENATE("R",'Mapa final'!$A$32),"")</f>
        <v/>
      </c>
      <c r="AW70" s="321"/>
      <c r="AX70" s="310" t="e">
        <f>IF(AND('Mapa final'!#REF!="Baja",'Mapa final'!#REF!="Catastrófico"),CONCATENATE("R",'Mapa final'!#REF!),"")</f>
        <v>#REF!</v>
      </c>
      <c r="AY70" s="332"/>
      <c r="AZ70" s="332" t="e">
        <f>IF(AND('Mapa final'!#REF!="Baja",'Mapa final'!#REF!="Catastrófico"),CONCATENATE("R",'Mapa final'!#REF!),"")</f>
        <v>#REF!</v>
      </c>
      <c r="BA70" s="332"/>
      <c r="BB70" s="332" t="e">
        <f>IF(AND('Mapa final'!#REF!="Baja",'Mapa final'!#REF!="Catastrófico"),CONCATENATE("R",'Mapa final'!#REF!),"")</f>
        <v>#REF!</v>
      </c>
      <c r="BC70" s="332"/>
      <c r="BD70" s="332" t="e">
        <f>IF(AND('Mapa final'!#REF!="Baja",'Mapa final'!#REF!="Catastrófico"),CONCATENATE("R",'Mapa final'!#REF!),"")</f>
        <v>#REF!</v>
      </c>
      <c r="BE70" s="332"/>
      <c r="BF70" s="332" t="str">
        <f>IF(AND('Mapa final'!$K$32="Baja",'Mapa final'!$O$32="Catastrófico"),CONCATENATE("R",'Mapa final'!$A$32),"")</f>
        <v/>
      </c>
      <c r="BG70" s="309"/>
      <c r="BH70" s="36"/>
      <c r="BI70" s="379"/>
      <c r="BJ70" s="380"/>
      <c r="BK70" s="380"/>
      <c r="BL70" s="380"/>
      <c r="BM70" s="380"/>
      <c r="BN70" s="381"/>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row>
    <row r="71" spans="1:100" ht="15" customHeight="1" x14ac:dyDescent="0.35">
      <c r="A71" s="36"/>
      <c r="B71" s="193"/>
      <c r="C71" s="194"/>
      <c r="D71" s="195"/>
      <c r="E71" s="387"/>
      <c r="F71" s="388"/>
      <c r="G71" s="388"/>
      <c r="H71" s="388"/>
      <c r="I71" s="388"/>
      <c r="J71" s="305"/>
      <c r="K71" s="319"/>
      <c r="L71" s="319"/>
      <c r="M71" s="319"/>
      <c r="N71" s="319"/>
      <c r="O71" s="319"/>
      <c r="P71" s="319"/>
      <c r="Q71" s="319"/>
      <c r="R71" s="319"/>
      <c r="S71" s="307"/>
      <c r="T71" s="313"/>
      <c r="U71" s="320"/>
      <c r="V71" s="320"/>
      <c r="W71" s="320"/>
      <c r="X71" s="320"/>
      <c r="Y71" s="320"/>
      <c r="Z71" s="320"/>
      <c r="AA71" s="320"/>
      <c r="AB71" s="320"/>
      <c r="AC71" s="312"/>
      <c r="AD71" s="313"/>
      <c r="AE71" s="320"/>
      <c r="AF71" s="320"/>
      <c r="AG71" s="320"/>
      <c r="AH71" s="320"/>
      <c r="AI71" s="320"/>
      <c r="AJ71" s="320"/>
      <c r="AK71" s="320"/>
      <c r="AL71" s="320"/>
      <c r="AM71" s="312"/>
      <c r="AN71" s="316"/>
      <c r="AO71" s="317"/>
      <c r="AP71" s="317"/>
      <c r="AQ71" s="317"/>
      <c r="AR71" s="317"/>
      <c r="AS71" s="317"/>
      <c r="AT71" s="317"/>
      <c r="AU71" s="317"/>
      <c r="AV71" s="317"/>
      <c r="AW71" s="321"/>
      <c r="AX71" s="310"/>
      <c r="AY71" s="332"/>
      <c r="AZ71" s="332"/>
      <c r="BA71" s="332"/>
      <c r="BB71" s="332"/>
      <c r="BC71" s="332"/>
      <c r="BD71" s="332"/>
      <c r="BE71" s="332"/>
      <c r="BF71" s="332"/>
      <c r="BG71" s="309"/>
      <c r="BH71" s="36"/>
      <c r="BI71" s="379"/>
      <c r="BJ71" s="380"/>
      <c r="BK71" s="380"/>
      <c r="BL71" s="380"/>
      <c r="BM71" s="380"/>
      <c r="BN71" s="381"/>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row>
    <row r="72" spans="1:100" ht="15" customHeight="1" x14ac:dyDescent="0.35">
      <c r="A72" s="36"/>
      <c r="B72" s="193"/>
      <c r="C72" s="194"/>
      <c r="D72" s="195"/>
      <c r="E72" s="387"/>
      <c r="F72" s="388"/>
      <c r="G72" s="388"/>
      <c r="H72" s="388"/>
      <c r="I72" s="388"/>
      <c r="J72" s="305" t="str">
        <f>IF(AND('Mapa final'!$K$35="Baja",'Mapa final'!$O$35="Leve"),CONCATENATE("R",'Mapa final'!$A$35),"")</f>
        <v/>
      </c>
      <c r="K72" s="319"/>
      <c r="L72" s="319" t="e">
        <f>IF(AND('Mapa final'!#REF!="Baja",'Mapa final'!#REF!="Leve"),CONCATENATE("R",'Mapa final'!#REF!),"")</f>
        <v>#REF!</v>
      </c>
      <c r="M72" s="319"/>
      <c r="N72" s="319" t="e">
        <f>IF(AND('Mapa final'!#REF!="Baja",'Mapa final'!#REF!="Leve"),CONCATENATE("R",'Mapa final'!#REF!),"")</f>
        <v>#REF!</v>
      </c>
      <c r="O72" s="319"/>
      <c r="P72" s="319" t="e">
        <f>IF(AND('Mapa final'!#REF!="Baja",'Mapa final'!#REF!="Leve"),CONCATENATE("R",'Mapa final'!#REF!),"")</f>
        <v>#REF!</v>
      </c>
      <c r="Q72" s="319"/>
      <c r="R72" s="319" t="e">
        <f>IF(AND('Mapa final'!#REF!="Baja",'Mapa final'!#REF!="Leve"),CONCATENATE("R",'Mapa final'!#REF!),"")</f>
        <v>#REF!</v>
      </c>
      <c r="S72" s="319"/>
      <c r="T72" s="313" t="str">
        <f>IF(AND('Mapa final'!$K$35="Baja",'Mapa final'!$O$35="Menor"),CONCATENATE("R",'Mapa final'!$A$35),"")</f>
        <v/>
      </c>
      <c r="U72" s="320"/>
      <c r="V72" s="320" t="e">
        <f>IF(AND('Mapa final'!#REF!="Baja",'Mapa final'!#REF!="Menor"),CONCATENATE("R",'Mapa final'!#REF!),"")</f>
        <v>#REF!</v>
      </c>
      <c r="W72" s="320"/>
      <c r="X72" s="320" t="e">
        <f>IF(AND('Mapa final'!#REF!="Baja",'Mapa final'!#REF!="Menor"),CONCATENATE("R",'Mapa final'!#REF!),"")</f>
        <v>#REF!</v>
      </c>
      <c r="Y72" s="320"/>
      <c r="Z72" s="320" t="e">
        <f>IF(AND('Mapa final'!#REF!="Baja",'Mapa final'!#REF!="Menor"),CONCATENATE("R",'Mapa final'!#REF!),"")</f>
        <v>#REF!</v>
      </c>
      <c r="AA72" s="320"/>
      <c r="AB72" s="320" t="e">
        <f>IF(AND('Mapa final'!#REF!="Baja",'Mapa final'!#REF!="Menor"),CONCATENATE("R",'Mapa final'!#REF!),"")</f>
        <v>#REF!</v>
      </c>
      <c r="AC72" s="320"/>
      <c r="AD72" s="313" t="str">
        <f>IF(AND('Mapa final'!$K$35="Baja",'Mapa final'!$O$35="Moderado"),CONCATENATE("R",'Mapa final'!$A$35),"")</f>
        <v/>
      </c>
      <c r="AE72" s="320"/>
      <c r="AF72" s="320" t="e">
        <f>IF(AND('Mapa final'!#REF!="Baja",'Mapa final'!#REF!="Moderado"),CONCATENATE("R",'Mapa final'!#REF!),"")</f>
        <v>#REF!</v>
      </c>
      <c r="AG72" s="320"/>
      <c r="AH72" s="320" t="e">
        <f>IF(AND('Mapa final'!#REF!="Baja",'Mapa final'!#REF!="Moderado"),CONCATENATE("R",'Mapa final'!#REF!),"")</f>
        <v>#REF!</v>
      </c>
      <c r="AI72" s="320"/>
      <c r="AJ72" s="320" t="e">
        <f>IF(AND('Mapa final'!#REF!="Baja",'Mapa final'!#REF!="Moderado"),CONCATENATE("R",'Mapa final'!#REF!),"")</f>
        <v>#REF!</v>
      </c>
      <c r="AK72" s="320"/>
      <c r="AL72" s="320" t="e">
        <f>IF(AND('Mapa final'!#REF!="Baja",'Mapa final'!#REF!="Moderado"),CONCATENATE("R",'Mapa final'!#REF!),"")</f>
        <v>#REF!</v>
      </c>
      <c r="AM72" s="320"/>
      <c r="AN72" s="316" t="str">
        <f>IF(AND('Mapa final'!$K$35="Baja",'Mapa final'!$O$35="Mayor"),CONCATENATE("R",'Mapa final'!$A$35),"")</f>
        <v/>
      </c>
      <c r="AO72" s="317"/>
      <c r="AP72" s="317" t="e">
        <f>IF(AND('Mapa final'!#REF!="Baja",'Mapa final'!#REF!="Mayor"),CONCATENATE("R",'Mapa final'!#REF!),"")</f>
        <v>#REF!</v>
      </c>
      <c r="AQ72" s="317"/>
      <c r="AR72" s="317" t="e">
        <f>IF(AND('Mapa final'!#REF!="Baja",'Mapa final'!#REF!="Mayor"),CONCATENATE("R",'Mapa final'!#REF!),"")</f>
        <v>#REF!</v>
      </c>
      <c r="AS72" s="317"/>
      <c r="AT72" s="317" t="e">
        <f>IF(AND('Mapa final'!#REF!="Baja",'Mapa final'!#REF!="Mayor"),CONCATENATE("R",'Mapa final'!#REF!),"")</f>
        <v>#REF!</v>
      </c>
      <c r="AU72" s="317"/>
      <c r="AV72" s="317" t="e">
        <f>IF(AND('Mapa final'!#REF!="Baja",'Mapa final'!#REF!="Mayor"),CONCATENATE("R",'Mapa final'!#REF!),"")</f>
        <v>#REF!</v>
      </c>
      <c r="AW72" s="317"/>
      <c r="AX72" s="310" t="str">
        <f>IF(AND('Mapa final'!$K$35="Baja",'Mapa final'!$O$35="Catastrófico"),CONCATENATE("R",'Mapa final'!$A$35),"")</f>
        <v/>
      </c>
      <c r="AY72" s="332"/>
      <c r="AZ72" s="332" t="e">
        <f>IF(AND('Mapa final'!#REF!="Baja",'Mapa final'!#REF!="Catastrófico"),CONCATENATE("R",'Mapa final'!#REF!),"")</f>
        <v>#REF!</v>
      </c>
      <c r="BA72" s="332"/>
      <c r="BB72" s="332" t="e">
        <f>IF(AND('Mapa final'!#REF!="Baja",'Mapa final'!#REF!="Catastrófico"),CONCATENATE("R",'Mapa final'!#REF!),"")</f>
        <v>#REF!</v>
      </c>
      <c r="BC72" s="332"/>
      <c r="BD72" s="332" t="e">
        <f>IF(AND('Mapa final'!#REF!="Baja",'Mapa final'!#REF!="Catastrófico"),CONCATENATE("R",'Mapa final'!#REF!),"")</f>
        <v>#REF!</v>
      </c>
      <c r="BE72" s="332"/>
      <c r="BF72" s="332" t="e">
        <f>IF(AND('Mapa final'!#REF!="Baja",'Mapa final'!#REF!="Catastrófico"),CONCATENATE("R",'Mapa final'!#REF!),"")</f>
        <v>#REF!</v>
      </c>
      <c r="BG72" s="332"/>
      <c r="BH72" s="36"/>
      <c r="BI72" s="379"/>
      <c r="BJ72" s="380"/>
      <c r="BK72" s="380"/>
      <c r="BL72" s="380"/>
      <c r="BM72" s="380"/>
      <c r="BN72" s="381"/>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row>
    <row r="73" spans="1:100" ht="15" customHeight="1" x14ac:dyDescent="0.35">
      <c r="A73" s="36"/>
      <c r="B73" s="193"/>
      <c r="C73" s="194"/>
      <c r="D73" s="195"/>
      <c r="E73" s="387"/>
      <c r="F73" s="388"/>
      <c r="G73" s="388"/>
      <c r="H73" s="388"/>
      <c r="I73" s="388"/>
      <c r="J73" s="305"/>
      <c r="K73" s="319"/>
      <c r="L73" s="319"/>
      <c r="M73" s="319"/>
      <c r="N73" s="319"/>
      <c r="O73" s="319"/>
      <c r="P73" s="319"/>
      <c r="Q73" s="319"/>
      <c r="R73" s="319"/>
      <c r="S73" s="319"/>
      <c r="T73" s="313"/>
      <c r="U73" s="320"/>
      <c r="V73" s="320"/>
      <c r="W73" s="320"/>
      <c r="X73" s="320"/>
      <c r="Y73" s="320"/>
      <c r="Z73" s="320"/>
      <c r="AA73" s="320"/>
      <c r="AB73" s="320"/>
      <c r="AC73" s="320"/>
      <c r="AD73" s="313"/>
      <c r="AE73" s="320"/>
      <c r="AF73" s="320"/>
      <c r="AG73" s="320"/>
      <c r="AH73" s="320"/>
      <c r="AI73" s="320"/>
      <c r="AJ73" s="320"/>
      <c r="AK73" s="320"/>
      <c r="AL73" s="320"/>
      <c r="AM73" s="320"/>
      <c r="AN73" s="316"/>
      <c r="AO73" s="317"/>
      <c r="AP73" s="317"/>
      <c r="AQ73" s="317"/>
      <c r="AR73" s="317"/>
      <c r="AS73" s="317"/>
      <c r="AT73" s="317"/>
      <c r="AU73" s="317"/>
      <c r="AV73" s="317"/>
      <c r="AW73" s="317"/>
      <c r="AX73" s="310"/>
      <c r="AY73" s="332"/>
      <c r="AZ73" s="332"/>
      <c r="BA73" s="332"/>
      <c r="BB73" s="332"/>
      <c r="BC73" s="332"/>
      <c r="BD73" s="332"/>
      <c r="BE73" s="332"/>
      <c r="BF73" s="332"/>
      <c r="BG73" s="332"/>
      <c r="BH73" s="36"/>
      <c r="BI73" s="379"/>
      <c r="BJ73" s="380"/>
      <c r="BK73" s="380"/>
      <c r="BL73" s="380"/>
      <c r="BM73" s="380"/>
      <c r="BN73" s="381"/>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row>
    <row r="74" spans="1:100" ht="15" customHeight="1" x14ac:dyDescent="0.35">
      <c r="A74" s="36"/>
      <c r="B74" s="193"/>
      <c r="C74" s="194"/>
      <c r="D74" s="195"/>
      <c r="E74" s="387"/>
      <c r="F74" s="388"/>
      <c r="G74" s="388"/>
      <c r="H74" s="388"/>
      <c r="I74" s="388"/>
      <c r="J74" s="305" t="e">
        <f>IF(AND('Mapa final'!#REF!="Baja",'Mapa final'!#REF!="Leve"),CONCATENATE("R",'Mapa final'!#REF!),"")</f>
        <v>#REF!</v>
      </c>
      <c r="K74" s="319"/>
      <c r="L74" s="319" t="e">
        <f>IF(AND('Mapa final'!#REF!="Baja",'Mapa final'!#REF!="Leve"),CONCATENATE("R",'Mapa final'!#REF!),"")</f>
        <v>#REF!</v>
      </c>
      <c r="M74" s="319"/>
      <c r="N74" s="319" t="str">
        <f>IF(AND('Mapa final'!$K$38="Baja",'Mapa final'!$O$38="Leve"),CONCATENATE("R",'Mapa final'!$A$38),"")</f>
        <v/>
      </c>
      <c r="O74" s="319"/>
      <c r="P74" s="319" t="e">
        <f>IF(AND('Mapa final'!#REF!="Baja",'Mapa final'!#REF!="Leve"),CONCATENATE("R",'Mapa final'!#REF!),"")</f>
        <v>#REF!</v>
      </c>
      <c r="Q74" s="319"/>
      <c r="R74" s="319" t="e">
        <f>IF(AND('Mapa final'!#REF!="Baja",'Mapa final'!#REF!="Leve"),CONCATENATE("R",'Mapa final'!#REF!),"")</f>
        <v>#REF!</v>
      </c>
      <c r="S74" s="319"/>
      <c r="T74" s="313" t="e">
        <f>IF(AND('Mapa final'!#REF!="Baja",'Mapa final'!#REF!="Menor"),CONCATENATE("R",'Mapa final'!#REF!),"")</f>
        <v>#REF!</v>
      </c>
      <c r="U74" s="320"/>
      <c r="V74" s="320" t="e">
        <f>IF(AND('Mapa final'!#REF!="Baja",'Mapa final'!#REF!="Menor"),CONCATENATE("R",'Mapa final'!#REF!),"")</f>
        <v>#REF!</v>
      </c>
      <c r="W74" s="320"/>
      <c r="X74" s="320" t="str">
        <f>IF(AND('Mapa final'!$K$38="Baja",'Mapa final'!$O$38="Menor"),CONCATENATE("R",'Mapa final'!$A$38),"")</f>
        <v/>
      </c>
      <c r="Y74" s="320"/>
      <c r="Z74" s="320" t="e">
        <f>IF(AND('Mapa final'!#REF!="Baja",'Mapa final'!#REF!="Menor"),CONCATENATE("R",'Mapa final'!#REF!),"")</f>
        <v>#REF!</v>
      </c>
      <c r="AA74" s="320"/>
      <c r="AB74" s="320" t="e">
        <f>IF(AND('Mapa final'!#REF!="Baja",'Mapa final'!#REF!="Menor"),CONCATENATE("R",'Mapa final'!#REF!),"")</f>
        <v>#REF!</v>
      </c>
      <c r="AC74" s="320"/>
      <c r="AD74" s="313" t="e">
        <f>IF(AND('Mapa final'!#REF!="Baja",'Mapa final'!#REF!="Moderado"),CONCATENATE("R",'Mapa final'!#REF!),"")</f>
        <v>#REF!</v>
      </c>
      <c r="AE74" s="320"/>
      <c r="AF74" s="320" t="e">
        <f>IF(AND('Mapa final'!#REF!="Baja",'Mapa final'!#REF!="Moderado"),CONCATENATE("R",'Mapa final'!#REF!),"")</f>
        <v>#REF!</v>
      </c>
      <c r="AG74" s="320"/>
      <c r="AH74" s="320" t="str">
        <f>IF(AND('Mapa final'!$K$38="Baja",'Mapa final'!$O$38="Moderado"),CONCATENATE("R",'Mapa final'!$A$38),"")</f>
        <v/>
      </c>
      <c r="AI74" s="320"/>
      <c r="AJ74" s="320" t="e">
        <f>IF(AND('Mapa final'!#REF!="Baja",'Mapa final'!#REF!="Moderado"),CONCATENATE("R",'Mapa final'!#REF!),"")</f>
        <v>#REF!</v>
      </c>
      <c r="AK74" s="320"/>
      <c r="AL74" s="320" t="e">
        <f>IF(AND('Mapa final'!#REF!="Baja",'Mapa final'!#REF!="Moderado"),CONCATENATE("R",'Mapa final'!#REF!),"")</f>
        <v>#REF!</v>
      </c>
      <c r="AM74" s="320"/>
      <c r="AN74" s="316" t="e">
        <f>IF(AND('Mapa final'!#REF!="Baja",'Mapa final'!#REF!="Mayor"),CONCATENATE("R",'Mapa final'!#REF!),"")</f>
        <v>#REF!</v>
      </c>
      <c r="AO74" s="317"/>
      <c r="AP74" s="317" t="e">
        <f>IF(AND('Mapa final'!#REF!="Baja",'Mapa final'!#REF!="Mayor"),CONCATENATE("R",'Mapa final'!#REF!),"")</f>
        <v>#REF!</v>
      </c>
      <c r="AQ74" s="317"/>
      <c r="AR74" s="317" t="str">
        <f>IF(AND('Mapa final'!$K$38="Baja",'Mapa final'!$O$38="Mayor"),CONCATENATE("R",'Mapa final'!$A$38),"")</f>
        <v/>
      </c>
      <c r="AS74" s="317"/>
      <c r="AT74" s="317" t="e">
        <f>IF(AND('Mapa final'!#REF!="Baja",'Mapa final'!#REF!="Mayor"),CONCATENATE("R",'Mapa final'!#REF!),"")</f>
        <v>#REF!</v>
      </c>
      <c r="AU74" s="317"/>
      <c r="AV74" s="317" t="e">
        <f>IF(AND('Mapa final'!#REF!="Baja",'Mapa final'!#REF!="Mayor"),CONCATENATE("R",'Mapa final'!#REF!),"")</f>
        <v>#REF!</v>
      </c>
      <c r="AW74" s="317"/>
      <c r="AX74" s="310" t="e">
        <f>IF(AND('Mapa final'!#REF!="Baja",'Mapa final'!#REF!="Catastrófico"),CONCATENATE("R",'Mapa final'!#REF!),"")</f>
        <v>#REF!</v>
      </c>
      <c r="AY74" s="332"/>
      <c r="AZ74" s="332" t="e">
        <f>IF(AND('Mapa final'!#REF!="Baja",'Mapa final'!#REF!="Catastrófico"),CONCATENATE("R",'Mapa final'!#REF!),"")</f>
        <v>#REF!</v>
      </c>
      <c r="BA74" s="332"/>
      <c r="BB74" s="332" t="str">
        <f>IF(AND('Mapa final'!$K$38="Baja",'Mapa final'!$O$38="Catastrófico"),CONCATENATE("R",'Mapa final'!$A$38),"")</f>
        <v/>
      </c>
      <c r="BC74" s="332"/>
      <c r="BD74" s="332" t="e">
        <f>IF(AND('Mapa final'!#REF!="Baja",'Mapa final'!#REF!="Catastrófico"),CONCATENATE("R",'Mapa final'!#REF!),"")</f>
        <v>#REF!</v>
      </c>
      <c r="BE74" s="332"/>
      <c r="BF74" s="332" t="e">
        <f>IF(AND('Mapa final'!#REF!="Baja",'Mapa final'!#REF!="Catastrófico"),CONCATENATE("R",'Mapa final'!#REF!),"")</f>
        <v>#REF!</v>
      </c>
      <c r="BG74" s="332"/>
      <c r="BH74" s="36"/>
      <c r="BI74" s="379"/>
      <c r="BJ74" s="380"/>
      <c r="BK74" s="380"/>
      <c r="BL74" s="380"/>
      <c r="BM74" s="380"/>
      <c r="BN74" s="381"/>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row>
    <row r="75" spans="1:100" ht="15" customHeight="1" x14ac:dyDescent="0.35">
      <c r="A75" s="36"/>
      <c r="B75" s="193"/>
      <c r="C75" s="194"/>
      <c r="D75" s="195"/>
      <c r="E75" s="387"/>
      <c r="F75" s="388"/>
      <c r="G75" s="388"/>
      <c r="H75" s="388"/>
      <c r="I75" s="388"/>
      <c r="J75" s="305"/>
      <c r="K75" s="319"/>
      <c r="L75" s="319"/>
      <c r="M75" s="319"/>
      <c r="N75" s="319"/>
      <c r="O75" s="319"/>
      <c r="P75" s="319"/>
      <c r="Q75" s="319"/>
      <c r="R75" s="319"/>
      <c r="S75" s="319"/>
      <c r="T75" s="313"/>
      <c r="U75" s="320"/>
      <c r="V75" s="320"/>
      <c r="W75" s="320"/>
      <c r="X75" s="320"/>
      <c r="Y75" s="320"/>
      <c r="Z75" s="320"/>
      <c r="AA75" s="320"/>
      <c r="AB75" s="320"/>
      <c r="AC75" s="320"/>
      <c r="AD75" s="313"/>
      <c r="AE75" s="320"/>
      <c r="AF75" s="320"/>
      <c r="AG75" s="320"/>
      <c r="AH75" s="320"/>
      <c r="AI75" s="320"/>
      <c r="AJ75" s="320"/>
      <c r="AK75" s="320"/>
      <c r="AL75" s="320"/>
      <c r="AM75" s="320"/>
      <c r="AN75" s="316"/>
      <c r="AO75" s="317"/>
      <c r="AP75" s="317"/>
      <c r="AQ75" s="317"/>
      <c r="AR75" s="317"/>
      <c r="AS75" s="317"/>
      <c r="AT75" s="317"/>
      <c r="AU75" s="317"/>
      <c r="AV75" s="317"/>
      <c r="AW75" s="317"/>
      <c r="AX75" s="310"/>
      <c r="AY75" s="332"/>
      <c r="AZ75" s="332"/>
      <c r="BA75" s="332"/>
      <c r="BB75" s="332"/>
      <c r="BC75" s="332"/>
      <c r="BD75" s="332"/>
      <c r="BE75" s="332"/>
      <c r="BF75" s="332"/>
      <c r="BG75" s="332"/>
      <c r="BH75" s="36"/>
      <c r="BI75" s="379"/>
      <c r="BJ75" s="380"/>
      <c r="BK75" s="380"/>
      <c r="BL75" s="380"/>
      <c r="BM75" s="380"/>
      <c r="BN75" s="381"/>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row>
    <row r="76" spans="1:100" ht="15" customHeight="1" x14ac:dyDescent="0.35">
      <c r="A76" s="36"/>
      <c r="B76" s="193"/>
      <c r="C76" s="194"/>
      <c r="D76" s="195"/>
      <c r="E76" s="387"/>
      <c r="F76" s="388"/>
      <c r="G76" s="388"/>
      <c r="H76" s="388"/>
      <c r="I76" s="388"/>
      <c r="J76" s="305" t="str">
        <f>IF(AND('Mapa final'!$K$41="Baja",'Mapa final'!$O$41="Leve"),CONCATENATE("R",'Mapa final'!$A$41),"")</f>
        <v/>
      </c>
      <c r="K76" s="319"/>
      <c r="L76" s="319" t="e">
        <f>IF(AND('Mapa final'!#REF!="Baja",'Mapa final'!#REF!="Leve"),CONCATENATE("R",'Mapa final'!#REF!),"")</f>
        <v>#REF!</v>
      </c>
      <c r="M76" s="319"/>
      <c r="N76" s="319" t="str">
        <f>IF(AND('Mapa final'!$K$44="Baja",'Mapa final'!$O$44="Leve"),CONCATENATE("R",'Mapa final'!$A$44),"")</f>
        <v/>
      </c>
      <c r="O76" s="319"/>
      <c r="P76" s="319" t="str">
        <f>IF(AND('Mapa final'!$K$47="Baja",'Mapa final'!$O$47="Leve"),CONCATENATE("R",'Mapa final'!$A$47),"")</f>
        <v/>
      </c>
      <c r="Q76" s="319"/>
      <c r="R76" s="319" t="str">
        <f>IF(AND('Mapa final'!$K$50="Baja",'Mapa final'!$O$50="Leve"),CONCATENATE("R",'Mapa final'!$A$50),"")</f>
        <v/>
      </c>
      <c r="S76" s="307"/>
      <c r="T76" s="313" t="str">
        <f>IF(AND('Mapa final'!$K$41="Baja",'Mapa final'!$O$41="Menor"),CONCATENATE("R",'Mapa final'!$A$41),"")</f>
        <v/>
      </c>
      <c r="U76" s="320"/>
      <c r="V76" s="320" t="e">
        <f>IF(AND('Mapa final'!#REF!="Baja",'Mapa final'!#REF!="Menor"),CONCATENATE("R",'Mapa final'!#REF!),"")</f>
        <v>#REF!</v>
      </c>
      <c r="W76" s="320"/>
      <c r="X76" s="320" t="str">
        <f>IF(AND('Mapa final'!$K$44="Baja",'Mapa final'!$O$44="Menor"),CONCATENATE("R",'Mapa final'!$A$44),"")</f>
        <v/>
      </c>
      <c r="Y76" s="320"/>
      <c r="Z76" s="320" t="str">
        <f>IF(AND('Mapa final'!$K$47="Baja",'Mapa final'!$O$47="Menor"),CONCATENATE("R",'Mapa final'!$A$47),"")</f>
        <v/>
      </c>
      <c r="AA76" s="320"/>
      <c r="AB76" s="320" t="str">
        <f>IF(AND('Mapa final'!$K$50="Baja",'Mapa final'!$O$50="Menor"),CONCATENATE("R",'Mapa final'!$A$50),"")</f>
        <v/>
      </c>
      <c r="AC76" s="312"/>
      <c r="AD76" s="313" t="str">
        <f>IF(AND('Mapa final'!$K$41="Baja",'Mapa final'!$O$41="Moderado"),CONCATENATE("R",'Mapa final'!$A$41),"")</f>
        <v/>
      </c>
      <c r="AE76" s="320"/>
      <c r="AF76" s="320" t="e">
        <f>IF(AND('Mapa final'!#REF!="Baja",'Mapa final'!#REF!="Moderado"),CONCATENATE("R",'Mapa final'!#REF!),"")</f>
        <v>#REF!</v>
      </c>
      <c r="AG76" s="320"/>
      <c r="AH76" s="320" t="str">
        <f>IF(AND('Mapa final'!$K$44="Baja",'Mapa final'!$O$44="Moderado"),CONCATENATE("R",'Mapa final'!$A$44),"")</f>
        <v/>
      </c>
      <c r="AI76" s="320"/>
      <c r="AJ76" s="320" t="str">
        <f>IF(AND('Mapa final'!$K$47="Baja",'Mapa final'!$O$47="Moderado"),CONCATENATE("R",'Mapa final'!$A$47),"")</f>
        <v/>
      </c>
      <c r="AK76" s="320"/>
      <c r="AL76" s="320" t="str">
        <f>IF(AND('Mapa final'!$K$50="Baja",'Mapa final'!$O$50="Moderado"),CONCATENATE("R",'Mapa final'!$A$50),"")</f>
        <v/>
      </c>
      <c r="AM76" s="312"/>
      <c r="AN76" s="316" t="str">
        <f>IF(AND('Mapa final'!$K$41="Baja",'Mapa final'!$O$41="Mayor"),CONCATENATE("R",'Mapa final'!$A$41),"")</f>
        <v>R12</v>
      </c>
      <c r="AO76" s="317"/>
      <c r="AP76" s="317" t="e">
        <f>IF(AND('Mapa final'!#REF!="Baja",'Mapa final'!#REF!="Mayor"),CONCATENATE("R",'Mapa final'!#REF!),"")</f>
        <v>#REF!</v>
      </c>
      <c r="AQ76" s="317"/>
      <c r="AR76" s="317" t="str">
        <f>IF(AND('Mapa final'!$K$44="Baja",'Mapa final'!$O$44="Mayor"),CONCATENATE("R",'Mapa final'!$A$44),"")</f>
        <v/>
      </c>
      <c r="AS76" s="317"/>
      <c r="AT76" s="317" t="str">
        <f>IF(AND('Mapa final'!$K$47="Baja",'Mapa final'!$O$47="Mayor"),CONCATENATE("R",'Mapa final'!$A$47),"")</f>
        <v/>
      </c>
      <c r="AU76" s="317"/>
      <c r="AV76" s="317" t="str">
        <f>IF(AND('Mapa final'!$K$50="Baja",'Mapa final'!$O$50="Mayor"),CONCATENATE("R",'Mapa final'!$A$50),"")</f>
        <v/>
      </c>
      <c r="AW76" s="321"/>
      <c r="AX76" s="310" t="str">
        <f>IF(AND('Mapa final'!$K$41="Baja",'Mapa final'!$O$41="Catastrófico"),CONCATENATE("R",'Mapa final'!$A$41),"")</f>
        <v/>
      </c>
      <c r="AY76" s="332"/>
      <c r="AZ76" s="332" t="e">
        <f>IF(AND('Mapa final'!#REF!="Baja",'Mapa final'!#REF!="Catastrófico"),CONCATENATE("R",'Mapa final'!#REF!),"")</f>
        <v>#REF!</v>
      </c>
      <c r="BA76" s="332"/>
      <c r="BB76" s="332" t="str">
        <f>IF(AND('Mapa final'!$K$44="Baja",'Mapa final'!$O$44="Catastrófico"),CONCATENATE("R",'Mapa final'!$A$44),"")</f>
        <v/>
      </c>
      <c r="BC76" s="332"/>
      <c r="BD76" s="332" t="str">
        <f>IF(AND('Mapa final'!$K$47="Baja",'Mapa final'!$O$47="Catastrófico"),CONCATENATE("R",'Mapa final'!$A$47),"")</f>
        <v/>
      </c>
      <c r="BE76" s="332"/>
      <c r="BF76" s="332" t="str">
        <f>IF(AND('Mapa final'!$K$50="Baja",'Mapa final'!$O$50="Catastrófico"),CONCATENATE("R",'Mapa final'!$A$50),"")</f>
        <v/>
      </c>
      <c r="BG76" s="309"/>
      <c r="BH76" s="36"/>
      <c r="BI76" s="379"/>
      <c r="BJ76" s="380"/>
      <c r="BK76" s="380"/>
      <c r="BL76" s="380"/>
      <c r="BM76" s="380"/>
      <c r="BN76" s="381"/>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row>
    <row r="77" spans="1:100" ht="15" customHeight="1" thickBot="1" x14ac:dyDescent="0.4">
      <c r="A77" s="36"/>
      <c r="B77" s="193"/>
      <c r="C77" s="194"/>
      <c r="D77" s="195"/>
      <c r="E77" s="387"/>
      <c r="F77" s="388"/>
      <c r="G77" s="388"/>
      <c r="H77" s="388"/>
      <c r="I77" s="388"/>
      <c r="J77" s="305"/>
      <c r="K77" s="319"/>
      <c r="L77" s="319"/>
      <c r="M77" s="319"/>
      <c r="N77" s="319"/>
      <c r="O77" s="319"/>
      <c r="P77" s="319"/>
      <c r="Q77" s="319"/>
      <c r="R77" s="319"/>
      <c r="S77" s="307"/>
      <c r="T77" s="313"/>
      <c r="U77" s="320"/>
      <c r="V77" s="320"/>
      <c r="W77" s="320"/>
      <c r="X77" s="320"/>
      <c r="Y77" s="320"/>
      <c r="Z77" s="320"/>
      <c r="AA77" s="320"/>
      <c r="AB77" s="320"/>
      <c r="AC77" s="312"/>
      <c r="AD77" s="313"/>
      <c r="AE77" s="320"/>
      <c r="AF77" s="320"/>
      <c r="AG77" s="320"/>
      <c r="AH77" s="320"/>
      <c r="AI77" s="320"/>
      <c r="AJ77" s="320"/>
      <c r="AK77" s="320"/>
      <c r="AL77" s="320"/>
      <c r="AM77" s="312"/>
      <c r="AN77" s="316"/>
      <c r="AO77" s="317"/>
      <c r="AP77" s="317"/>
      <c r="AQ77" s="317"/>
      <c r="AR77" s="317"/>
      <c r="AS77" s="317"/>
      <c r="AT77" s="317"/>
      <c r="AU77" s="317"/>
      <c r="AV77" s="317"/>
      <c r="AW77" s="321"/>
      <c r="AX77" s="310"/>
      <c r="AY77" s="332"/>
      <c r="AZ77" s="332"/>
      <c r="BA77" s="332"/>
      <c r="BB77" s="332"/>
      <c r="BC77" s="332"/>
      <c r="BD77" s="332"/>
      <c r="BE77" s="332"/>
      <c r="BF77" s="332"/>
      <c r="BG77" s="309"/>
      <c r="BH77" s="36"/>
      <c r="BI77" s="379"/>
      <c r="BJ77" s="380"/>
      <c r="BK77" s="380"/>
      <c r="BL77" s="380"/>
      <c r="BM77" s="380"/>
      <c r="BN77" s="381"/>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row>
    <row r="78" spans="1:100" ht="15" customHeight="1" x14ac:dyDescent="0.35">
      <c r="A78" s="36"/>
      <c r="B78" s="193"/>
      <c r="C78" s="194"/>
      <c r="D78" s="195"/>
      <c r="E78" s="385" t="s">
        <v>97</v>
      </c>
      <c r="F78" s="386"/>
      <c r="G78" s="386"/>
      <c r="H78" s="386"/>
      <c r="I78" s="389"/>
      <c r="J78" s="403" t="str">
        <f>IF(AND('Mapa final'!$K$7="Muy Baja",'Mapa final'!$O$7="Leve"),CONCATENATE("R",'Mapa final'!$A$7),"")</f>
        <v/>
      </c>
      <c r="K78" s="347"/>
      <c r="L78" s="347" t="e">
        <f>IF(AND('Mapa final'!#REF!="Muy Baja",'Mapa final'!#REF!="Leve"),CONCATENATE("R",'Mapa final'!#REF!),"")</f>
        <v>#REF!</v>
      </c>
      <c r="M78" s="347"/>
      <c r="N78" s="347" t="e">
        <f>IF(AND('Mapa final'!#REF!="Muy Baja",'Mapa final'!#REF!="Leve"),CONCATENATE("R",'Mapa final'!#REF!),"")</f>
        <v>#REF!</v>
      </c>
      <c r="O78" s="347"/>
      <c r="P78" s="347" t="e">
        <f>IF(AND('Mapa final'!#REF!="Muy Baja",'Mapa final'!#REF!="Leve"),CONCATENATE("R",'Mapa final'!#REF!),"")</f>
        <v>#REF!</v>
      </c>
      <c r="Q78" s="347"/>
      <c r="R78" s="347" t="e">
        <f>IF(AND('Mapa final'!#REF!="Muy Baja",'Mapa final'!#REF!="Leve"),CONCATENATE("R",'Mapa final'!#REF!),"")</f>
        <v>#REF!</v>
      </c>
      <c r="S78" s="348"/>
      <c r="T78" s="403" t="str">
        <f>IF(AND('Mapa final'!$K$7="Muy Baja",'Mapa final'!$O$7="Menor"),CONCATENATE("R",'Mapa final'!$A$7),"")</f>
        <v/>
      </c>
      <c r="U78" s="347"/>
      <c r="V78" s="347" t="e">
        <f>IF(AND('Mapa final'!#REF!="Muy Baja",'Mapa final'!#REF!="Menor"),CONCATENATE("R",'Mapa final'!#REF!),"")</f>
        <v>#REF!</v>
      </c>
      <c r="W78" s="347"/>
      <c r="X78" s="347" t="e">
        <f>IF(AND('Mapa final'!#REF!="Muy Baja",'Mapa final'!#REF!="Menor"),CONCATENATE("R",'Mapa final'!#REF!),"")</f>
        <v>#REF!</v>
      </c>
      <c r="Y78" s="347"/>
      <c r="Z78" s="347" t="e">
        <f>IF(AND('Mapa final'!#REF!="Muy Baja",'Mapa final'!#REF!="Menor"),CONCATENATE("R",'Mapa final'!#REF!),"")</f>
        <v>#REF!</v>
      </c>
      <c r="AA78" s="347"/>
      <c r="AB78" s="347" t="e">
        <f>IF(AND('Mapa final'!#REF!="Muy Baja",'Mapa final'!#REF!="Menor"),CONCATENATE("R",'Mapa final'!#REF!),"")</f>
        <v>#REF!</v>
      </c>
      <c r="AC78" s="348"/>
      <c r="AD78" s="322" t="str">
        <f>IF(AND('Mapa final'!$K$7="Muy Baja",'Mapa final'!$O$7="Moderado"),CONCATENATE("R",'Mapa final'!$A$7),"")</f>
        <v/>
      </c>
      <c r="AE78" s="323"/>
      <c r="AF78" s="323" t="e">
        <f>IF(AND('Mapa final'!#REF!="Muy Baja",'Mapa final'!#REF!="Moderado"),CONCATENATE("R",'Mapa final'!#REF!),"")</f>
        <v>#REF!</v>
      </c>
      <c r="AG78" s="323"/>
      <c r="AH78" s="323" t="e">
        <f>IF(AND('Mapa final'!#REF!="Muy Baja",'Mapa final'!#REF!="Moderado"),CONCATENATE("R",'Mapa final'!#REF!),"")</f>
        <v>#REF!</v>
      </c>
      <c r="AI78" s="323"/>
      <c r="AJ78" s="323" t="e">
        <f>IF(AND('Mapa final'!#REF!="Muy Baja",'Mapa final'!#REF!="Moderado"),CONCATENATE("R",'Mapa final'!#REF!),"")</f>
        <v>#REF!</v>
      </c>
      <c r="AK78" s="323"/>
      <c r="AL78" s="323" t="e">
        <f>IF(AND('Mapa final'!#REF!="Muy Baja",'Mapa final'!#REF!="Moderado"),CONCATENATE("R",'Mapa final'!#REF!),"")</f>
        <v>#REF!</v>
      </c>
      <c r="AM78" s="324"/>
      <c r="AN78" s="401" t="str">
        <f>IF(AND('Mapa final'!$K$7="Muy Baja",'Mapa final'!$O$7="Mayor"),CONCATENATE("R",'Mapa final'!$A$7),"")</f>
        <v/>
      </c>
      <c r="AO78" s="399"/>
      <c r="AP78" s="399" t="e">
        <f>IF(AND('Mapa final'!#REF!="Muy Baja",'Mapa final'!#REF!="Mayor"),CONCATENATE("R",'Mapa final'!#REF!),"")</f>
        <v>#REF!</v>
      </c>
      <c r="AQ78" s="399"/>
      <c r="AR78" s="399" t="e">
        <f>IF(AND('Mapa final'!#REF!="Muy Baja",'Mapa final'!#REF!="Mayor"),CONCATENATE("R",'Mapa final'!#REF!),"")</f>
        <v>#REF!</v>
      </c>
      <c r="AS78" s="399"/>
      <c r="AT78" s="399" t="e">
        <f>IF(AND('Mapa final'!#REF!="Muy Baja",'Mapa final'!#REF!="Mayor"),CONCATENATE("R",'Mapa final'!#REF!),"")</f>
        <v>#REF!</v>
      </c>
      <c r="AU78" s="399"/>
      <c r="AV78" s="399" t="e">
        <f>IF(AND('Mapa final'!#REF!="Muy Baja",'Mapa final'!#REF!="Mayor"),CONCATENATE("R",'Mapa final'!#REF!),"")</f>
        <v>#REF!</v>
      </c>
      <c r="AW78" s="400"/>
      <c r="AX78" s="343" t="str">
        <f>IF(AND('Mapa final'!$K$7="Muy Baja",'Mapa final'!$O$7="Catastrófico"),CONCATENATE("R",'Mapa final'!$A$7),"")</f>
        <v/>
      </c>
      <c r="AY78" s="331"/>
      <c r="AZ78" s="331" t="e">
        <f>IF(AND('Mapa final'!#REF!="Muy Baja",'Mapa final'!#REF!="Catastrófico"),CONCATENATE("R",'Mapa final'!#REF!),"")</f>
        <v>#REF!</v>
      </c>
      <c r="BA78" s="331"/>
      <c r="BB78" s="331" t="e">
        <f>IF(AND('Mapa final'!#REF!="Muy Baja",'Mapa final'!#REF!="Catastrófico"),CONCATENATE("R",'Mapa final'!#REF!),"")</f>
        <v>#REF!</v>
      </c>
      <c r="BC78" s="331"/>
      <c r="BD78" s="331" t="e">
        <f>IF(AND('Mapa final'!#REF!="Muy Baja",'Mapa final'!#REF!="Catastrófico"),CONCATENATE("R",'Mapa final'!#REF!),"")</f>
        <v>#REF!</v>
      </c>
      <c r="BE78" s="331"/>
      <c r="BF78" s="331" t="e">
        <f>IF(AND('Mapa final'!#REF!="Muy Baja",'Mapa final'!#REF!="Catastrófico"),CONCATENATE("R",'Mapa final'!#REF!),"")</f>
        <v>#REF!</v>
      </c>
      <c r="BG78" s="344"/>
      <c r="BH78" s="36"/>
      <c r="BI78" s="379"/>
      <c r="BJ78" s="380"/>
      <c r="BK78" s="380"/>
      <c r="BL78" s="380"/>
      <c r="BM78" s="380"/>
      <c r="BN78" s="381"/>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row>
    <row r="79" spans="1:100" ht="15" customHeight="1" x14ac:dyDescent="0.35">
      <c r="A79" s="36"/>
      <c r="B79" s="193"/>
      <c r="C79" s="194"/>
      <c r="D79" s="195"/>
      <c r="E79" s="387"/>
      <c r="F79" s="390"/>
      <c r="G79" s="390"/>
      <c r="H79" s="390"/>
      <c r="I79" s="391"/>
      <c r="J79" s="305"/>
      <c r="K79" s="306"/>
      <c r="L79" s="306"/>
      <c r="M79" s="306"/>
      <c r="N79" s="306"/>
      <c r="O79" s="306"/>
      <c r="P79" s="306"/>
      <c r="Q79" s="306"/>
      <c r="R79" s="306"/>
      <c r="S79" s="307"/>
      <c r="T79" s="305"/>
      <c r="U79" s="306"/>
      <c r="V79" s="306"/>
      <c r="W79" s="306"/>
      <c r="X79" s="306"/>
      <c r="Y79" s="306"/>
      <c r="Z79" s="306"/>
      <c r="AA79" s="306"/>
      <c r="AB79" s="306"/>
      <c r="AC79" s="307"/>
      <c r="AD79" s="313"/>
      <c r="AE79" s="311"/>
      <c r="AF79" s="311"/>
      <c r="AG79" s="311"/>
      <c r="AH79" s="311"/>
      <c r="AI79" s="311"/>
      <c r="AJ79" s="311"/>
      <c r="AK79" s="311"/>
      <c r="AL79" s="311"/>
      <c r="AM79" s="312"/>
      <c r="AN79" s="318"/>
      <c r="AO79" s="314"/>
      <c r="AP79" s="314"/>
      <c r="AQ79" s="314"/>
      <c r="AR79" s="314"/>
      <c r="AS79" s="314"/>
      <c r="AT79" s="314"/>
      <c r="AU79" s="314"/>
      <c r="AV79" s="314"/>
      <c r="AW79" s="315"/>
      <c r="AX79" s="310"/>
      <c r="AY79" s="308"/>
      <c r="AZ79" s="308"/>
      <c r="BA79" s="308"/>
      <c r="BB79" s="308"/>
      <c r="BC79" s="308"/>
      <c r="BD79" s="308"/>
      <c r="BE79" s="308"/>
      <c r="BF79" s="308"/>
      <c r="BG79" s="309"/>
      <c r="BH79" s="36"/>
      <c r="BI79" s="379"/>
      <c r="BJ79" s="380"/>
      <c r="BK79" s="380"/>
      <c r="BL79" s="380"/>
      <c r="BM79" s="380"/>
      <c r="BN79" s="381"/>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row>
    <row r="80" spans="1:100" ht="15" customHeight="1" x14ac:dyDescent="0.35">
      <c r="A80" s="36"/>
      <c r="B80" s="193"/>
      <c r="C80" s="194"/>
      <c r="D80" s="195"/>
      <c r="E80" s="387"/>
      <c r="F80" s="390"/>
      <c r="G80" s="390"/>
      <c r="H80" s="390"/>
      <c r="I80" s="391"/>
      <c r="J80" s="305" t="str">
        <f>IF(AND('Mapa final'!$K$10="Muy Baja",'Mapa final'!$O$10="Leve"),CONCATENATE("R",'Mapa final'!$A$10),"")</f>
        <v/>
      </c>
      <c r="K80" s="306"/>
      <c r="L80" s="306" t="e">
        <f>IF(AND('Mapa final'!#REF!="Muy Baja",'Mapa final'!#REF!="Leve"),CONCATENATE("R",'Mapa final'!#REF!),"")</f>
        <v>#REF!</v>
      </c>
      <c r="M80" s="306"/>
      <c r="N80" s="306" t="e">
        <f>IF(AND('Mapa final'!#REF!="Muy Baja",'Mapa final'!#REF!="Leve"),CONCATENATE("R",'Mapa final'!#REF!),"")</f>
        <v>#REF!</v>
      </c>
      <c r="O80" s="306"/>
      <c r="P80" s="306" t="str">
        <f>IF(AND('Mapa final'!$K$13="Muy Baja",'Mapa final'!$O$13="Leve"),CONCATENATE("R",'Mapa final'!$A$13),"")</f>
        <v/>
      </c>
      <c r="Q80" s="306"/>
      <c r="R80" s="306" t="e">
        <f>IF(AND('Mapa final'!#REF!="Muy Baja",'Mapa final'!#REF!="Leve"),CONCATENATE("R",'Mapa final'!#REF!),"")</f>
        <v>#REF!</v>
      </c>
      <c r="S80" s="307"/>
      <c r="T80" s="305" t="str">
        <f>IF(AND('Mapa final'!$K$10="Muy Baja",'Mapa final'!$O$10="Menor"),CONCATENATE("R",'Mapa final'!$A$10),"")</f>
        <v/>
      </c>
      <c r="U80" s="306"/>
      <c r="V80" s="306" t="e">
        <f>IF(AND('Mapa final'!#REF!="Muy Baja",'Mapa final'!#REF!="Menor"),CONCATENATE("R",'Mapa final'!#REF!),"")</f>
        <v>#REF!</v>
      </c>
      <c r="W80" s="306"/>
      <c r="X80" s="306" t="e">
        <f>IF(AND('Mapa final'!#REF!="Muy Baja",'Mapa final'!#REF!="Menor"),CONCATENATE("R",'Mapa final'!#REF!),"")</f>
        <v>#REF!</v>
      </c>
      <c r="Y80" s="306"/>
      <c r="Z80" s="306" t="str">
        <f>IF(AND('Mapa final'!$K$13="Muy Baja",'Mapa final'!$O$13="Menor"),CONCATENATE("R",'Mapa final'!$A$13),"")</f>
        <v/>
      </c>
      <c r="AA80" s="306"/>
      <c r="AB80" s="306" t="e">
        <f>IF(AND('Mapa final'!#REF!="Muy Baja",'Mapa final'!#REF!="Menor"),CONCATENATE("R",'Mapa final'!#REF!),"")</f>
        <v>#REF!</v>
      </c>
      <c r="AC80" s="307"/>
      <c r="AD80" s="313" t="str">
        <f>IF(AND('Mapa final'!$K$10="Muy Baja",'Mapa final'!$O$10="Moderado"),CONCATENATE("R",'Mapa final'!$A$10),"")</f>
        <v/>
      </c>
      <c r="AE80" s="311"/>
      <c r="AF80" s="311" t="e">
        <f>IF(AND('Mapa final'!#REF!="Muy Baja",'Mapa final'!#REF!="Moderado"),CONCATENATE("R",'Mapa final'!#REF!),"")</f>
        <v>#REF!</v>
      </c>
      <c r="AG80" s="311"/>
      <c r="AH80" s="311" t="e">
        <f>IF(AND('Mapa final'!#REF!="Muy Baja",'Mapa final'!#REF!="Moderado"),CONCATENATE("R",'Mapa final'!#REF!),"")</f>
        <v>#REF!</v>
      </c>
      <c r="AI80" s="311"/>
      <c r="AJ80" s="311" t="str">
        <f>IF(AND('Mapa final'!$K$13="Muy Baja",'Mapa final'!$O$13="Moderado"),CONCATENATE("R",'Mapa final'!$A$13),"")</f>
        <v/>
      </c>
      <c r="AK80" s="311"/>
      <c r="AL80" s="311" t="e">
        <f>IF(AND('Mapa final'!#REF!="Muy Baja",'Mapa final'!#REF!="Moderado"),CONCATENATE("R",'Mapa final'!#REF!),"")</f>
        <v>#REF!</v>
      </c>
      <c r="AM80" s="312"/>
      <c r="AN80" s="318" t="str">
        <f>IF(AND('Mapa final'!$K$10="Muy Baja",'Mapa final'!$O$10="Mayor"),CONCATENATE("R",'Mapa final'!$A$10),"")</f>
        <v/>
      </c>
      <c r="AO80" s="314"/>
      <c r="AP80" s="314" t="e">
        <f>IF(AND('Mapa final'!#REF!="Muy Baja",'Mapa final'!#REF!="Mayor"),CONCATENATE("R",'Mapa final'!#REF!),"")</f>
        <v>#REF!</v>
      </c>
      <c r="AQ80" s="314"/>
      <c r="AR80" s="314" t="e">
        <f>IF(AND('Mapa final'!#REF!="Muy Baja",'Mapa final'!#REF!="Mayor"),CONCATENATE("R",'Mapa final'!#REF!),"")</f>
        <v>#REF!</v>
      </c>
      <c r="AS80" s="314"/>
      <c r="AT80" s="314" t="str">
        <f>IF(AND('Mapa final'!$K$13="Muy Baja",'Mapa final'!$O$13="Mayor"),CONCATENATE("R",'Mapa final'!$A$13),"")</f>
        <v/>
      </c>
      <c r="AU80" s="314"/>
      <c r="AV80" s="314" t="e">
        <f>IF(AND('Mapa final'!#REF!="Muy Baja",'Mapa final'!#REF!="Mayor"),CONCATENATE("R",'Mapa final'!#REF!),"")</f>
        <v>#REF!</v>
      </c>
      <c r="AW80" s="315"/>
      <c r="AX80" s="310" t="str">
        <f>IF(AND('Mapa final'!$K$10="Muy Baja",'Mapa final'!$O$10="Catastrófico"),CONCATENATE("R",'Mapa final'!$A$10),"")</f>
        <v/>
      </c>
      <c r="AY80" s="308"/>
      <c r="AZ80" s="308" t="e">
        <f>IF(AND('Mapa final'!#REF!="Muy Baja",'Mapa final'!#REF!="Catastrófico"),CONCATENATE("R",'Mapa final'!#REF!),"")</f>
        <v>#REF!</v>
      </c>
      <c r="BA80" s="308"/>
      <c r="BB80" s="308" t="e">
        <f>IF(AND('Mapa final'!#REF!="Muy Baja",'Mapa final'!#REF!="Catastrófico"),CONCATENATE("R",'Mapa final'!#REF!),"")</f>
        <v>#REF!</v>
      </c>
      <c r="BC80" s="308"/>
      <c r="BD80" s="308" t="str">
        <f>IF(AND('Mapa final'!$K$13="Muy Baja",'Mapa final'!$O$13="Catastrófico"),CONCATENATE("R",'Mapa final'!$A$13),"")</f>
        <v/>
      </c>
      <c r="BE80" s="308"/>
      <c r="BF80" s="308" t="e">
        <f>IF(AND('Mapa final'!#REF!="Muy Baja",'Mapa final'!#REF!="Catastrófico"),CONCATENATE("R",'Mapa final'!#REF!),"")</f>
        <v>#REF!</v>
      </c>
      <c r="BG80" s="309"/>
      <c r="BH80" s="36"/>
      <c r="BI80" s="379"/>
      <c r="BJ80" s="380"/>
      <c r="BK80" s="380"/>
      <c r="BL80" s="380"/>
      <c r="BM80" s="380"/>
      <c r="BN80" s="381"/>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row>
    <row r="81" spans="1:100" ht="15" customHeight="1" x14ac:dyDescent="0.35">
      <c r="A81" s="36"/>
      <c r="B81" s="193"/>
      <c r="C81" s="194"/>
      <c r="D81" s="195"/>
      <c r="E81" s="387"/>
      <c r="F81" s="390"/>
      <c r="G81" s="390"/>
      <c r="H81" s="390"/>
      <c r="I81" s="391"/>
      <c r="J81" s="305"/>
      <c r="K81" s="306"/>
      <c r="L81" s="306"/>
      <c r="M81" s="306"/>
      <c r="N81" s="306"/>
      <c r="O81" s="306"/>
      <c r="P81" s="306"/>
      <c r="Q81" s="306"/>
      <c r="R81" s="306"/>
      <c r="S81" s="307"/>
      <c r="T81" s="305"/>
      <c r="U81" s="306"/>
      <c r="V81" s="306"/>
      <c r="W81" s="306"/>
      <c r="X81" s="306"/>
      <c r="Y81" s="306"/>
      <c r="Z81" s="306"/>
      <c r="AA81" s="306"/>
      <c r="AB81" s="306"/>
      <c r="AC81" s="307"/>
      <c r="AD81" s="313"/>
      <c r="AE81" s="311"/>
      <c r="AF81" s="311"/>
      <c r="AG81" s="311"/>
      <c r="AH81" s="311"/>
      <c r="AI81" s="311"/>
      <c r="AJ81" s="311"/>
      <c r="AK81" s="311"/>
      <c r="AL81" s="311"/>
      <c r="AM81" s="312"/>
      <c r="AN81" s="318"/>
      <c r="AO81" s="314"/>
      <c r="AP81" s="314"/>
      <c r="AQ81" s="314"/>
      <c r="AR81" s="314"/>
      <c r="AS81" s="314"/>
      <c r="AT81" s="314"/>
      <c r="AU81" s="314"/>
      <c r="AV81" s="314"/>
      <c r="AW81" s="315"/>
      <c r="AX81" s="310"/>
      <c r="AY81" s="308"/>
      <c r="AZ81" s="308"/>
      <c r="BA81" s="308"/>
      <c r="BB81" s="308"/>
      <c r="BC81" s="308"/>
      <c r="BD81" s="308"/>
      <c r="BE81" s="308"/>
      <c r="BF81" s="308"/>
      <c r="BG81" s="309"/>
      <c r="BH81" s="36"/>
      <c r="BI81" s="379"/>
      <c r="BJ81" s="380"/>
      <c r="BK81" s="380"/>
      <c r="BL81" s="380"/>
      <c r="BM81" s="380"/>
      <c r="BN81" s="381"/>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row>
    <row r="82" spans="1:100" ht="15" customHeight="1" x14ac:dyDescent="0.35">
      <c r="A82" s="36"/>
      <c r="B82" s="193"/>
      <c r="C82" s="194"/>
      <c r="D82" s="195"/>
      <c r="E82" s="387"/>
      <c r="F82" s="390"/>
      <c r="G82" s="390"/>
      <c r="H82" s="390"/>
      <c r="I82" s="391"/>
      <c r="J82" s="305" t="e">
        <f>IF(AND('Mapa final'!#REF!="Muy Baja",'Mapa final'!#REF!="Leve"),CONCATENATE("R",'Mapa final'!#REF!),"")</f>
        <v>#REF!</v>
      </c>
      <c r="K82" s="306"/>
      <c r="L82" s="306" t="str">
        <f>IF(AND('Mapa final'!$K$16="Muy Baja",'Mapa final'!$O$16="Leve"),CONCATENATE("R",'Mapa final'!$A$16),"")</f>
        <v/>
      </c>
      <c r="M82" s="306"/>
      <c r="N82" s="306" t="e">
        <f>IF(AND('Mapa final'!#REF!="Muy Baja",'Mapa final'!#REF!="Leve"),CONCATENATE("R",'Mapa final'!#REF!),"")</f>
        <v>#REF!</v>
      </c>
      <c r="O82" s="306"/>
      <c r="P82" s="306" t="e">
        <f>IF(AND('Mapa final'!#REF!="Muy Baja",'Mapa final'!#REF!="Leve"),CONCATENATE("R",'Mapa final'!#REF!),"")</f>
        <v>#REF!</v>
      </c>
      <c r="Q82" s="306"/>
      <c r="R82" s="306" t="str">
        <f>IF(AND('Mapa final'!$K$20="Muy Baja",'Mapa final'!$O$20="Leve"),CONCATENATE("R",'Mapa final'!$A$20),"")</f>
        <v/>
      </c>
      <c r="S82" s="307"/>
      <c r="T82" s="305" t="e">
        <f>IF(AND('Mapa final'!#REF!="Muy Baja",'Mapa final'!#REF!="Menor"),CONCATENATE("R",'Mapa final'!#REF!),"")</f>
        <v>#REF!</v>
      </c>
      <c r="U82" s="306"/>
      <c r="V82" s="306" t="str">
        <f>IF(AND('Mapa final'!$K$16="Muy Baja",'Mapa final'!$O$16="Menor"),CONCATENATE("R",'Mapa final'!$A$16),"")</f>
        <v/>
      </c>
      <c r="W82" s="306"/>
      <c r="X82" s="306" t="e">
        <f>IF(AND('Mapa final'!#REF!="Muy Baja",'Mapa final'!#REF!="Menor"),CONCATENATE("R",'Mapa final'!#REF!),"")</f>
        <v>#REF!</v>
      </c>
      <c r="Y82" s="306"/>
      <c r="Z82" s="306" t="e">
        <f>IF(AND('Mapa final'!#REF!="Muy Baja",'Mapa final'!#REF!="Menor"),CONCATENATE("R",'Mapa final'!#REF!),"")</f>
        <v>#REF!</v>
      </c>
      <c r="AA82" s="306"/>
      <c r="AB82" s="306" t="str">
        <f>IF(AND('Mapa final'!$K$20="Muy Baja",'Mapa final'!$O$20="Menor"),CONCATENATE("R",'Mapa final'!$A$20),"")</f>
        <v/>
      </c>
      <c r="AC82" s="307"/>
      <c r="AD82" s="313" t="e">
        <f>IF(AND('Mapa final'!#REF!="Muy Baja",'Mapa final'!#REF!="Moderado"),CONCATENATE("R",'Mapa final'!#REF!),"")</f>
        <v>#REF!</v>
      </c>
      <c r="AE82" s="311"/>
      <c r="AF82" s="311" t="str">
        <f>IF(AND('Mapa final'!$K$16="Muy Baja",'Mapa final'!$O$16="Moderado"),CONCATENATE("R",'Mapa final'!$A$16),"")</f>
        <v/>
      </c>
      <c r="AG82" s="311"/>
      <c r="AH82" s="311" t="e">
        <f>IF(AND('Mapa final'!#REF!="Muy Baja",'Mapa final'!#REF!="Moderado"),CONCATENATE("R",'Mapa final'!#REF!),"")</f>
        <v>#REF!</v>
      </c>
      <c r="AI82" s="311"/>
      <c r="AJ82" s="311" t="e">
        <f>IF(AND('Mapa final'!#REF!="Muy Baja",'Mapa final'!#REF!="Moderado"),CONCATENATE("R",'Mapa final'!#REF!),"")</f>
        <v>#REF!</v>
      </c>
      <c r="AK82" s="311"/>
      <c r="AL82" s="311" t="str">
        <f>IF(AND('Mapa final'!$K$20="Muy Baja",'Mapa final'!$O$20="Moderado"),CONCATENATE("R",'Mapa final'!$A$20),"")</f>
        <v>R5</v>
      </c>
      <c r="AM82" s="312"/>
      <c r="AN82" s="318" t="e">
        <f>IF(AND('Mapa final'!#REF!="Muy Baja",'Mapa final'!#REF!="Mayor"),CONCATENATE("R",'Mapa final'!#REF!),"")</f>
        <v>#REF!</v>
      </c>
      <c r="AO82" s="314"/>
      <c r="AP82" s="314" t="str">
        <f>IF(AND('Mapa final'!$K$16="Muy Baja",'Mapa final'!$O$16="Mayor"),CONCATENATE("R",'Mapa final'!$A$16),"")</f>
        <v/>
      </c>
      <c r="AQ82" s="314"/>
      <c r="AR82" s="314" t="e">
        <f>IF(AND('Mapa final'!#REF!="Muy Baja",'Mapa final'!#REF!="Mayor"),CONCATENATE("R",'Mapa final'!#REF!),"")</f>
        <v>#REF!</v>
      </c>
      <c r="AS82" s="314"/>
      <c r="AT82" s="314" t="e">
        <f>IF(AND('Mapa final'!#REF!="Muy Baja",'Mapa final'!#REF!="Mayor"),CONCATENATE("R",'Mapa final'!#REF!),"")</f>
        <v>#REF!</v>
      </c>
      <c r="AU82" s="314"/>
      <c r="AV82" s="314" t="str">
        <f>IF(AND('Mapa final'!$K$20="Muy Baja",'Mapa final'!$O$20="Mayor"),CONCATENATE("R",'Mapa final'!$A$20),"")</f>
        <v/>
      </c>
      <c r="AW82" s="315"/>
      <c r="AX82" s="310" t="e">
        <f>IF(AND('Mapa final'!#REF!="Muy Baja",'Mapa final'!#REF!="Catastrófico"),CONCATENATE("R",'Mapa final'!#REF!),"")</f>
        <v>#REF!</v>
      </c>
      <c r="AY82" s="308"/>
      <c r="AZ82" s="308" t="str">
        <f>IF(AND('Mapa final'!$K$16="Muy Baja",'Mapa final'!$O$16="Catastrófico"),CONCATENATE("R",'Mapa final'!$A$16),"")</f>
        <v/>
      </c>
      <c r="BA82" s="308"/>
      <c r="BB82" s="308" t="e">
        <f>IF(AND('Mapa final'!#REF!="Muy Baja",'Mapa final'!#REF!="Catastrófico"),CONCATENATE("R",'Mapa final'!#REF!),"")</f>
        <v>#REF!</v>
      </c>
      <c r="BC82" s="308"/>
      <c r="BD82" s="308" t="e">
        <f>IF(AND('Mapa final'!#REF!="Muy Baja",'Mapa final'!#REF!="Catastrófico"),CONCATENATE("R",'Mapa final'!#REF!),"")</f>
        <v>#REF!</v>
      </c>
      <c r="BE82" s="308"/>
      <c r="BF82" s="308" t="str">
        <f>IF(AND('Mapa final'!$K$20="Muy Baja",'Mapa final'!$O$20="Catastrófico"),CONCATENATE("R",'Mapa final'!$A$20),"")</f>
        <v/>
      </c>
      <c r="BG82" s="309"/>
      <c r="BH82" s="36"/>
      <c r="BI82" s="379"/>
      <c r="BJ82" s="380"/>
      <c r="BK82" s="380"/>
      <c r="BL82" s="380"/>
      <c r="BM82" s="380"/>
      <c r="BN82" s="381"/>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row>
    <row r="83" spans="1:100" ht="15" customHeight="1" x14ac:dyDescent="0.35">
      <c r="A83" s="36"/>
      <c r="B83" s="193"/>
      <c r="C83" s="194"/>
      <c r="D83" s="195"/>
      <c r="E83" s="387"/>
      <c r="F83" s="390"/>
      <c r="G83" s="390"/>
      <c r="H83" s="390"/>
      <c r="I83" s="391"/>
      <c r="J83" s="305"/>
      <c r="K83" s="306"/>
      <c r="L83" s="306"/>
      <c r="M83" s="306"/>
      <c r="N83" s="306"/>
      <c r="O83" s="306"/>
      <c r="P83" s="306"/>
      <c r="Q83" s="306"/>
      <c r="R83" s="306"/>
      <c r="S83" s="307"/>
      <c r="T83" s="305"/>
      <c r="U83" s="306"/>
      <c r="V83" s="306"/>
      <c r="W83" s="306"/>
      <c r="X83" s="306"/>
      <c r="Y83" s="306"/>
      <c r="Z83" s="306"/>
      <c r="AA83" s="306"/>
      <c r="AB83" s="306"/>
      <c r="AC83" s="307"/>
      <c r="AD83" s="313"/>
      <c r="AE83" s="311"/>
      <c r="AF83" s="311"/>
      <c r="AG83" s="311"/>
      <c r="AH83" s="311"/>
      <c r="AI83" s="311"/>
      <c r="AJ83" s="311"/>
      <c r="AK83" s="311"/>
      <c r="AL83" s="311"/>
      <c r="AM83" s="312"/>
      <c r="AN83" s="318"/>
      <c r="AO83" s="314"/>
      <c r="AP83" s="314"/>
      <c r="AQ83" s="314"/>
      <c r="AR83" s="314"/>
      <c r="AS83" s="314"/>
      <c r="AT83" s="314"/>
      <c r="AU83" s="314"/>
      <c r="AV83" s="314"/>
      <c r="AW83" s="315"/>
      <c r="AX83" s="310"/>
      <c r="AY83" s="308"/>
      <c r="AZ83" s="308"/>
      <c r="BA83" s="308"/>
      <c r="BB83" s="308"/>
      <c r="BC83" s="308"/>
      <c r="BD83" s="308"/>
      <c r="BE83" s="308"/>
      <c r="BF83" s="308"/>
      <c r="BG83" s="309"/>
      <c r="BH83" s="36"/>
      <c r="BI83" s="379"/>
      <c r="BJ83" s="380"/>
      <c r="BK83" s="380"/>
      <c r="BL83" s="380"/>
      <c r="BM83" s="380"/>
      <c r="BN83" s="381"/>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row>
    <row r="84" spans="1:100" ht="15" customHeight="1" x14ac:dyDescent="0.35">
      <c r="A84" s="36"/>
      <c r="B84" s="193"/>
      <c r="C84" s="194"/>
      <c r="D84" s="195"/>
      <c r="E84" s="387"/>
      <c r="F84" s="390"/>
      <c r="G84" s="390"/>
      <c r="H84" s="390"/>
      <c r="I84" s="391"/>
      <c r="J84" s="305" t="e">
        <f>IF(AND('Mapa final'!#REF!="Muy Baja",'Mapa final'!#REF!="Leve"),CONCATENATE("R",'Mapa final'!#REF!),"")</f>
        <v>#REF!</v>
      </c>
      <c r="K84" s="306"/>
      <c r="L84" s="306" t="str">
        <f>IF(AND('Mapa final'!$K$23="Muy Baja",'Mapa final'!$O$23="Leve"),CONCATENATE("R",'Mapa final'!$A$23),"")</f>
        <v/>
      </c>
      <c r="M84" s="306"/>
      <c r="N84" s="306" t="e">
        <f>IF(AND('Mapa final'!#REF!="Muy Baja",'Mapa final'!#REF!="Leve"),CONCATENATE("R",'Mapa final'!#REF!),"")</f>
        <v>#REF!</v>
      </c>
      <c r="O84" s="306"/>
      <c r="P84" s="306" t="e">
        <f>IF(AND('Mapa final'!#REF!="Muy Baja",'Mapa final'!#REF!="Leve"),CONCATENATE("R",'Mapa final'!#REF!),"")</f>
        <v>#REF!</v>
      </c>
      <c r="Q84" s="306"/>
      <c r="R84" s="306" t="str">
        <f>IF(AND('Mapa final'!$K$26="Muy Baja",'Mapa final'!$O$26="Leve"),CONCATENATE("R",'Mapa final'!$A$26),"")</f>
        <v/>
      </c>
      <c r="S84" s="307"/>
      <c r="T84" s="305" t="e">
        <f>IF(AND('Mapa final'!#REF!="Muy Baja",'Mapa final'!#REF!="Menor"),CONCATENATE("R",'Mapa final'!#REF!),"")</f>
        <v>#REF!</v>
      </c>
      <c r="U84" s="306"/>
      <c r="V84" s="306" t="str">
        <f>IF(AND('Mapa final'!$K$23="Muy Baja",'Mapa final'!$O$23="Menor"),CONCATENATE("R",'Mapa final'!$A$23),"")</f>
        <v/>
      </c>
      <c r="W84" s="306"/>
      <c r="X84" s="306" t="e">
        <f>IF(AND('Mapa final'!#REF!="Muy Baja",'Mapa final'!#REF!="Menor"),CONCATENATE("R",'Mapa final'!#REF!),"")</f>
        <v>#REF!</v>
      </c>
      <c r="Y84" s="306"/>
      <c r="Z84" s="306" t="e">
        <f>IF(AND('Mapa final'!#REF!="Muy Baja",'Mapa final'!#REF!="Menor"),CONCATENATE("R",'Mapa final'!#REF!),"")</f>
        <v>#REF!</v>
      </c>
      <c r="AA84" s="306"/>
      <c r="AB84" s="306" t="str">
        <f>IF(AND('Mapa final'!$K$26="Muy Baja",'Mapa final'!$O$26="Menor"),CONCATENATE("R",'Mapa final'!$A$26),"")</f>
        <v/>
      </c>
      <c r="AC84" s="307"/>
      <c r="AD84" s="313" t="e">
        <f>IF(AND('Mapa final'!#REF!="Muy Baja",'Mapa final'!#REF!="Moderado"),CONCATENATE("R",'Mapa final'!#REF!),"")</f>
        <v>#REF!</v>
      </c>
      <c r="AE84" s="311"/>
      <c r="AF84" s="311" t="str">
        <f>IF(AND('Mapa final'!$K$23="Muy Baja",'Mapa final'!$O$23="Moderado"),CONCATENATE("R",'Mapa final'!$A$23),"")</f>
        <v>R6</v>
      </c>
      <c r="AG84" s="311"/>
      <c r="AH84" s="311" t="e">
        <f>IF(AND('Mapa final'!#REF!="Muy Baja",'Mapa final'!#REF!="Moderado"),CONCATENATE("R",'Mapa final'!#REF!),"")</f>
        <v>#REF!</v>
      </c>
      <c r="AI84" s="311"/>
      <c r="AJ84" s="311" t="e">
        <f>IF(AND('Mapa final'!#REF!="Muy Baja",'Mapa final'!#REF!="Moderado"),CONCATENATE("R",'Mapa final'!#REF!),"")</f>
        <v>#REF!</v>
      </c>
      <c r="AK84" s="311"/>
      <c r="AL84" s="311" t="str">
        <f>IF(AND('Mapa final'!$K$26="Muy Baja",'Mapa final'!$O$26="Moderado"),CONCATENATE("R",'Mapa final'!$A$26),"")</f>
        <v/>
      </c>
      <c r="AM84" s="312"/>
      <c r="AN84" s="318" t="e">
        <f>IF(AND('Mapa final'!#REF!="Muy Baja",'Mapa final'!#REF!="Mayor"),CONCATENATE("R",'Mapa final'!#REF!),"")</f>
        <v>#REF!</v>
      </c>
      <c r="AO84" s="314"/>
      <c r="AP84" s="314" t="str">
        <f>IF(AND('Mapa final'!$K$23="Muy Baja",'Mapa final'!$O$23="Mayor"),CONCATENATE("R",'Mapa final'!$A$23),"")</f>
        <v/>
      </c>
      <c r="AQ84" s="314"/>
      <c r="AR84" s="314" t="e">
        <f>IF(AND('Mapa final'!#REF!="Muy Baja",'Mapa final'!#REF!="Mayor"),CONCATENATE("R",'Mapa final'!#REF!),"")</f>
        <v>#REF!</v>
      </c>
      <c r="AS84" s="314"/>
      <c r="AT84" s="314" t="e">
        <f>IF(AND('Mapa final'!#REF!="Muy Baja",'Mapa final'!#REF!="Mayor"),CONCATENATE("R",'Mapa final'!#REF!),"")</f>
        <v>#REF!</v>
      </c>
      <c r="AU84" s="314"/>
      <c r="AV84" s="314" t="str">
        <f>IF(AND('Mapa final'!$K$26="Muy Baja",'Mapa final'!$O$26="Mayor"),CONCATENATE("R",'Mapa final'!$A$26),"")</f>
        <v/>
      </c>
      <c r="AW84" s="315"/>
      <c r="AX84" s="310" t="e">
        <f>IF(AND('Mapa final'!#REF!="Muy Baja",'Mapa final'!#REF!="Catastrófico"),CONCATENATE("R",'Mapa final'!#REF!),"")</f>
        <v>#REF!</v>
      </c>
      <c r="AY84" s="308"/>
      <c r="AZ84" s="308" t="str">
        <f>IF(AND('Mapa final'!$K$23="Muy Baja",'Mapa final'!$O$23="Catastrófico"),CONCATENATE("R",'Mapa final'!$A$23),"")</f>
        <v/>
      </c>
      <c r="BA84" s="308"/>
      <c r="BB84" s="308" t="e">
        <f>IF(AND('Mapa final'!#REF!="Muy Baja",'Mapa final'!#REF!="Catastrófico"),CONCATENATE("R",'Mapa final'!#REF!),"")</f>
        <v>#REF!</v>
      </c>
      <c r="BC84" s="308"/>
      <c r="BD84" s="308" t="e">
        <f>IF(AND('Mapa final'!#REF!="Muy Baja",'Mapa final'!#REF!="Catastrófico"),CONCATENATE("R",'Mapa final'!#REF!),"")</f>
        <v>#REF!</v>
      </c>
      <c r="BE84" s="308"/>
      <c r="BF84" s="308" t="str">
        <f>IF(AND('Mapa final'!$K$26="Muy Baja",'Mapa final'!$O$26="Catastrófico"),CONCATENATE("R",'Mapa final'!$A$26),"")</f>
        <v/>
      </c>
      <c r="BG84" s="309"/>
      <c r="BH84" s="36"/>
      <c r="BI84" s="379"/>
      <c r="BJ84" s="380"/>
      <c r="BK84" s="380"/>
      <c r="BL84" s="380"/>
      <c r="BM84" s="380"/>
      <c r="BN84" s="381"/>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row>
    <row r="85" spans="1:100" ht="15" customHeight="1" x14ac:dyDescent="0.35">
      <c r="A85" s="36"/>
      <c r="B85" s="193"/>
      <c r="C85" s="194"/>
      <c r="D85" s="195"/>
      <c r="E85" s="387"/>
      <c r="F85" s="390"/>
      <c r="G85" s="390"/>
      <c r="H85" s="390"/>
      <c r="I85" s="391"/>
      <c r="J85" s="305"/>
      <c r="K85" s="306"/>
      <c r="L85" s="306"/>
      <c r="M85" s="306"/>
      <c r="N85" s="306"/>
      <c r="O85" s="306"/>
      <c r="P85" s="306"/>
      <c r="Q85" s="306"/>
      <c r="R85" s="306"/>
      <c r="S85" s="307"/>
      <c r="T85" s="305"/>
      <c r="U85" s="306"/>
      <c r="V85" s="306"/>
      <c r="W85" s="306"/>
      <c r="X85" s="306"/>
      <c r="Y85" s="306"/>
      <c r="Z85" s="306"/>
      <c r="AA85" s="306"/>
      <c r="AB85" s="306"/>
      <c r="AC85" s="307"/>
      <c r="AD85" s="313"/>
      <c r="AE85" s="311"/>
      <c r="AF85" s="311"/>
      <c r="AG85" s="311"/>
      <c r="AH85" s="311"/>
      <c r="AI85" s="311"/>
      <c r="AJ85" s="311"/>
      <c r="AK85" s="311"/>
      <c r="AL85" s="311"/>
      <c r="AM85" s="312"/>
      <c r="AN85" s="318"/>
      <c r="AO85" s="314"/>
      <c r="AP85" s="314"/>
      <c r="AQ85" s="314"/>
      <c r="AR85" s="314"/>
      <c r="AS85" s="314"/>
      <c r="AT85" s="314"/>
      <c r="AU85" s="314"/>
      <c r="AV85" s="314"/>
      <c r="AW85" s="315"/>
      <c r="AX85" s="310"/>
      <c r="AY85" s="308"/>
      <c r="AZ85" s="308"/>
      <c r="BA85" s="308"/>
      <c r="BB85" s="308"/>
      <c r="BC85" s="308"/>
      <c r="BD85" s="308"/>
      <c r="BE85" s="308"/>
      <c r="BF85" s="308"/>
      <c r="BG85" s="309"/>
      <c r="BH85" s="36"/>
      <c r="BI85" s="379"/>
      <c r="BJ85" s="380"/>
      <c r="BK85" s="380"/>
      <c r="BL85" s="380"/>
      <c r="BM85" s="380"/>
      <c r="BN85" s="381"/>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row>
    <row r="86" spans="1:100" ht="15" customHeight="1" x14ac:dyDescent="0.35">
      <c r="A86" s="36"/>
      <c r="B86" s="193"/>
      <c r="C86" s="194"/>
      <c r="D86" s="195"/>
      <c r="E86" s="387"/>
      <c r="F86" s="390"/>
      <c r="G86" s="390"/>
      <c r="H86" s="390"/>
      <c r="I86" s="391"/>
      <c r="J86" s="305" t="str">
        <f>IF(AND('Mapa final'!$K$29="Muy Baja",'Mapa final'!$O$29="Leve"),CONCATENATE("R",'Mapa final'!$A$29),"")</f>
        <v/>
      </c>
      <c r="K86" s="306"/>
      <c r="L86" s="306" t="e">
        <f>IF(AND('Mapa final'!#REF!="Muy Baja",'Mapa final'!#REF!="Leve"),CONCATENATE("R",'Mapa final'!#REF!),"")</f>
        <v>#REF!</v>
      </c>
      <c r="M86" s="306"/>
      <c r="N86" s="306" t="e">
        <f>IF(AND('Mapa final'!#REF!="Muy Baja",'Mapa final'!#REF!="Leve"),CONCATENATE("R",'Mapa final'!#REF!),"")</f>
        <v>#REF!</v>
      </c>
      <c r="O86" s="306"/>
      <c r="P86" s="306" t="e">
        <f>IF(AND('Mapa final'!#REF!="Muy Baja",'Mapa final'!#REF!="Leve"),CONCATENATE("R",'Mapa final'!#REF!),"")</f>
        <v>#REF!</v>
      </c>
      <c r="Q86" s="306"/>
      <c r="R86" s="306" t="e">
        <f>IF(AND('Mapa final'!#REF!="Muy Baja",'Mapa final'!#REF!="Leve"),CONCATENATE("R",'Mapa final'!#REF!),"")</f>
        <v>#REF!</v>
      </c>
      <c r="S86" s="307"/>
      <c r="T86" s="305" t="str">
        <f>IF(AND('Mapa final'!$K$29="Muy Baja",'Mapa final'!$O$29="Menor"),CONCATENATE("R",'Mapa final'!$A$29),"")</f>
        <v/>
      </c>
      <c r="U86" s="306"/>
      <c r="V86" s="306" t="e">
        <f>IF(AND('Mapa final'!#REF!="Muy Baja",'Mapa final'!#REF!="Menor"),CONCATENATE("R",'Mapa final'!#REF!),"")</f>
        <v>#REF!</v>
      </c>
      <c r="W86" s="306"/>
      <c r="X86" s="306" t="e">
        <f>IF(AND('Mapa final'!#REF!="Muy Baja",'Mapa final'!#REF!="Menor"),CONCATENATE("R",'Mapa final'!#REF!),"")</f>
        <v>#REF!</v>
      </c>
      <c r="Y86" s="306"/>
      <c r="Z86" s="306" t="e">
        <f>IF(AND('Mapa final'!#REF!="Muy Baja",'Mapa final'!#REF!="Menor"),CONCATENATE("R",'Mapa final'!#REF!),"")</f>
        <v>#REF!</v>
      </c>
      <c r="AA86" s="306"/>
      <c r="AB86" s="306" t="e">
        <f>IF(AND('Mapa final'!#REF!="Muy Baja",'Mapa final'!#REF!="Menor"),CONCATENATE("R",'Mapa final'!#REF!),"")</f>
        <v>#REF!</v>
      </c>
      <c r="AC86" s="307"/>
      <c r="AD86" s="313" t="str">
        <f>IF(AND('Mapa final'!$K$29="Muy Baja",'Mapa final'!$O$29="Moderado"),CONCATENATE("R",'Mapa final'!$A$29),"")</f>
        <v/>
      </c>
      <c r="AE86" s="311"/>
      <c r="AF86" s="311" t="e">
        <f>IF(AND('Mapa final'!#REF!="Muy Baja",'Mapa final'!#REF!="Moderado"),CONCATENATE("R",'Mapa final'!#REF!),"")</f>
        <v>#REF!</v>
      </c>
      <c r="AG86" s="311"/>
      <c r="AH86" s="311" t="e">
        <f>IF(AND('Mapa final'!#REF!="Muy Baja",'Mapa final'!#REF!="Moderado"),CONCATENATE("R",'Mapa final'!#REF!),"")</f>
        <v>#REF!</v>
      </c>
      <c r="AI86" s="311"/>
      <c r="AJ86" s="311" t="e">
        <f>IF(AND('Mapa final'!#REF!="Muy Baja",'Mapa final'!#REF!="Moderado"),CONCATENATE("R",'Mapa final'!#REF!),"")</f>
        <v>#REF!</v>
      </c>
      <c r="AK86" s="311"/>
      <c r="AL86" s="311" t="e">
        <f>IF(AND('Mapa final'!#REF!="Muy Baja",'Mapa final'!#REF!="Moderado"),CONCATENATE("R",'Mapa final'!#REF!),"")</f>
        <v>#REF!</v>
      </c>
      <c r="AM86" s="312"/>
      <c r="AN86" s="318" t="str">
        <f>IF(AND('Mapa final'!$K$29="Muy Baja",'Mapa final'!$O$29="Mayor"),CONCATENATE("R",'Mapa final'!$A$29),"")</f>
        <v/>
      </c>
      <c r="AO86" s="314"/>
      <c r="AP86" s="314" t="e">
        <f>IF(AND('Mapa final'!#REF!="Muy Baja",'Mapa final'!#REF!="Mayor"),CONCATENATE("R",'Mapa final'!#REF!),"")</f>
        <v>#REF!</v>
      </c>
      <c r="AQ86" s="314"/>
      <c r="AR86" s="314" t="e">
        <f>IF(AND('Mapa final'!#REF!="Muy Baja",'Mapa final'!#REF!="Mayor"),CONCATENATE("R",'Mapa final'!#REF!),"")</f>
        <v>#REF!</v>
      </c>
      <c r="AS86" s="314"/>
      <c r="AT86" s="314" t="e">
        <f>IF(AND('Mapa final'!#REF!="Muy Baja",'Mapa final'!#REF!="Mayor"),CONCATENATE("R",'Mapa final'!#REF!),"")</f>
        <v>#REF!</v>
      </c>
      <c r="AU86" s="314"/>
      <c r="AV86" s="314" t="e">
        <f>IF(AND('Mapa final'!#REF!="Muy Baja",'Mapa final'!#REF!="Mayor"),CONCATENATE("R",'Mapa final'!#REF!),"")</f>
        <v>#REF!</v>
      </c>
      <c r="AW86" s="315"/>
      <c r="AX86" s="310" t="str">
        <f>IF(AND('Mapa final'!$K$29="Muy Baja",'Mapa final'!$O$29="Catastrófico"),CONCATENATE("R",'Mapa final'!$A$29),"")</f>
        <v/>
      </c>
      <c r="AY86" s="308"/>
      <c r="AZ86" s="308" t="e">
        <f>IF(AND('Mapa final'!#REF!="Muy Baja",'Mapa final'!#REF!="Catastrófico"),CONCATENATE("R",'Mapa final'!#REF!),"")</f>
        <v>#REF!</v>
      </c>
      <c r="BA86" s="308"/>
      <c r="BB86" s="308" t="e">
        <f>IF(AND('Mapa final'!#REF!="Muy Baja",'Mapa final'!#REF!="Catastrófico"),CONCATENATE("R",'Mapa final'!#REF!),"")</f>
        <v>#REF!</v>
      </c>
      <c r="BC86" s="308"/>
      <c r="BD86" s="308" t="e">
        <f>IF(AND('Mapa final'!#REF!="Muy Baja",'Mapa final'!#REF!="Catastrófico"),CONCATENATE("R",'Mapa final'!#REF!),"")</f>
        <v>#REF!</v>
      </c>
      <c r="BE86" s="308"/>
      <c r="BF86" s="308" t="e">
        <f>IF(AND('Mapa final'!#REF!="Muy Baja",'Mapa final'!#REF!="Catastrófico"),CONCATENATE("R",'Mapa final'!#REF!),"")</f>
        <v>#REF!</v>
      </c>
      <c r="BG86" s="309"/>
      <c r="BH86" s="36"/>
      <c r="BI86" s="379"/>
      <c r="BJ86" s="380"/>
      <c r="BK86" s="380"/>
      <c r="BL86" s="380"/>
      <c r="BM86" s="380"/>
      <c r="BN86" s="381"/>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row>
    <row r="87" spans="1:100" ht="15" customHeight="1" x14ac:dyDescent="0.35">
      <c r="A87" s="36"/>
      <c r="B87" s="193"/>
      <c r="C87" s="194"/>
      <c r="D87" s="195"/>
      <c r="E87" s="387"/>
      <c r="F87" s="390"/>
      <c r="G87" s="390"/>
      <c r="H87" s="390"/>
      <c r="I87" s="391"/>
      <c r="J87" s="305"/>
      <c r="K87" s="306"/>
      <c r="L87" s="306"/>
      <c r="M87" s="306"/>
      <c r="N87" s="306"/>
      <c r="O87" s="306"/>
      <c r="P87" s="306"/>
      <c r="Q87" s="306"/>
      <c r="R87" s="306"/>
      <c r="S87" s="307"/>
      <c r="T87" s="305"/>
      <c r="U87" s="306"/>
      <c r="V87" s="306"/>
      <c r="W87" s="306"/>
      <c r="X87" s="306"/>
      <c r="Y87" s="306"/>
      <c r="Z87" s="306"/>
      <c r="AA87" s="306"/>
      <c r="AB87" s="306"/>
      <c r="AC87" s="307"/>
      <c r="AD87" s="313"/>
      <c r="AE87" s="311"/>
      <c r="AF87" s="311"/>
      <c r="AG87" s="311"/>
      <c r="AH87" s="311"/>
      <c r="AI87" s="311"/>
      <c r="AJ87" s="311"/>
      <c r="AK87" s="311"/>
      <c r="AL87" s="311"/>
      <c r="AM87" s="312"/>
      <c r="AN87" s="318"/>
      <c r="AO87" s="314"/>
      <c r="AP87" s="314"/>
      <c r="AQ87" s="314"/>
      <c r="AR87" s="314"/>
      <c r="AS87" s="314"/>
      <c r="AT87" s="314"/>
      <c r="AU87" s="314"/>
      <c r="AV87" s="314"/>
      <c r="AW87" s="315"/>
      <c r="AX87" s="310"/>
      <c r="AY87" s="308"/>
      <c r="AZ87" s="308"/>
      <c r="BA87" s="308"/>
      <c r="BB87" s="308"/>
      <c r="BC87" s="308"/>
      <c r="BD87" s="308"/>
      <c r="BE87" s="308"/>
      <c r="BF87" s="308"/>
      <c r="BG87" s="309"/>
      <c r="BH87" s="36"/>
      <c r="BI87" s="379"/>
      <c r="BJ87" s="380"/>
      <c r="BK87" s="380"/>
      <c r="BL87" s="380"/>
      <c r="BM87" s="380"/>
      <c r="BN87" s="381"/>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row>
    <row r="88" spans="1:100" ht="15" customHeight="1" x14ac:dyDescent="0.35">
      <c r="A88" s="36"/>
      <c r="B88" s="193"/>
      <c r="C88" s="194"/>
      <c r="D88" s="195"/>
      <c r="E88" s="387"/>
      <c r="F88" s="390"/>
      <c r="G88" s="390"/>
      <c r="H88" s="390"/>
      <c r="I88" s="391"/>
      <c r="J88" s="305" t="e">
        <f>IF(AND('Mapa final'!#REF!="Muy Baja",'Mapa final'!#REF!="Leve"),CONCATENATE("R",'Mapa final'!#REF!),"")</f>
        <v>#REF!</v>
      </c>
      <c r="K88" s="306"/>
      <c r="L88" s="306" t="e">
        <f>IF(AND('Mapa final'!#REF!="Muy Baja",'Mapa final'!#REF!="Leve"),CONCATENATE("R",'Mapa final'!#REF!),"")</f>
        <v>#REF!</v>
      </c>
      <c r="M88" s="306"/>
      <c r="N88" s="306" t="e">
        <f>IF(AND('Mapa final'!#REF!="Muy Baja",'Mapa final'!#REF!="Leve"),CONCATENATE("R",'Mapa final'!#REF!),"")</f>
        <v>#REF!</v>
      </c>
      <c r="O88" s="306"/>
      <c r="P88" s="306" t="e">
        <f>IF(AND('Mapa final'!#REF!="Muy Baja",'Mapa final'!#REF!="Leve"),CONCATENATE("R",'Mapa final'!#REF!),"")</f>
        <v>#REF!</v>
      </c>
      <c r="Q88" s="306"/>
      <c r="R88" s="306" t="str">
        <f>IF(AND('Mapa final'!$K$32="Muy Baja",'Mapa final'!$O$32="Leve"),CONCATENATE("R",'Mapa final'!$A$32),"")</f>
        <v/>
      </c>
      <c r="S88" s="307"/>
      <c r="T88" s="305" t="e">
        <f>IF(AND('Mapa final'!#REF!="Muy Baja",'Mapa final'!#REF!="Menor"),CONCATENATE("R",'Mapa final'!#REF!),"")</f>
        <v>#REF!</v>
      </c>
      <c r="U88" s="306"/>
      <c r="V88" s="306" t="e">
        <f>IF(AND('Mapa final'!#REF!="Muy Baja",'Mapa final'!#REF!="Menor"),CONCATENATE("R",'Mapa final'!#REF!),"")</f>
        <v>#REF!</v>
      </c>
      <c r="W88" s="306"/>
      <c r="X88" s="306" t="e">
        <f>IF(AND('Mapa final'!#REF!="Muy Baja",'Mapa final'!#REF!="Menor"),CONCATENATE("R",'Mapa final'!#REF!),"")</f>
        <v>#REF!</v>
      </c>
      <c r="Y88" s="306"/>
      <c r="Z88" s="306" t="e">
        <f>IF(AND('Mapa final'!#REF!="Muy Baja",'Mapa final'!#REF!="Menor"),CONCATENATE("R",'Mapa final'!#REF!),"")</f>
        <v>#REF!</v>
      </c>
      <c r="AA88" s="306"/>
      <c r="AB88" s="306" t="str">
        <f>IF(AND('Mapa final'!$K$32="Muy Baja",'Mapa final'!$O$32="Menor"),CONCATENATE("R",'Mapa final'!$A$32),"")</f>
        <v/>
      </c>
      <c r="AC88" s="307"/>
      <c r="AD88" s="313" t="e">
        <f>IF(AND('Mapa final'!#REF!="Muy Baja",'Mapa final'!#REF!="Moderado"),CONCATENATE("R",'Mapa final'!#REF!),"")</f>
        <v>#REF!</v>
      </c>
      <c r="AE88" s="311"/>
      <c r="AF88" s="311" t="e">
        <f>IF(AND('Mapa final'!#REF!="Muy Baja",'Mapa final'!#REF!="Moderado"),CONCATENATE("R",'Mapa final'!#REF!),"")</f>
        <v>#REF!</v>
      </c>
      <c r="AG88" s="311"/>
      <c r="AH88" s="311" t="e">
        <f>IF(AND('Mapa final'!#REF!="Muy Baja",'Mapa final'!#REF!="Moderado"),CONCATENATE("R",'Mapa final'!#REF!),"")</f>
        <v>#REF!</v>
      </c>
      <c r="AI88" s="311"/>
      <c r="AJ88" s="311" t="e">
        <f>IF(AND('Mapa final'!#REF!="Muy Baja",'Mapa final'!#REF!="Moderado"),CONCATENATE("R",'Mapa final'!#REF!),"")</f>
        <v>#REF!</v>
      </c>
      <c r="AK88" s="311"/>
      <c r="AL88" s="311" t="str">
        <f>IF(AND('Mapa final'!$K$32="Muy Baja",'Mapa final'!$O$32="Moderado"),CONCATENATE("R",'Mapa final'!$A$32),"")</f>
        <v/>
      </c>
      <c r="AM88" s="312"/>
      <c r="AN88" s="318" t="e">
        <f>IF(AND('Mapa final'!#REF!="Muy Baja",'Mapa final'!#REF!="Mayor"),CONCATENATE("R",'Mapa final'!#REF!),"")</f>
        <v>#REF!</v>
      </c>
      <c r="AO88" s="314"/>
      <c r="AP88" s="314" t="e">
        <f>IF(AND('Mapa final'!#REF!="Muy Baja",'Mapa final'!#REF!="Mayor"),CONCATENATE("R",'Mapa final'!#REF!),"")</f>
        <v>#REF!</v>
      </c>
      <c r="AQ88" s="314"/>
      <c r="AR88" s="314" t="e">
        <f>IF(AND('Mapa final'!#REF!="Muy Baja",'Mapa final'!#REF!="Mayor"),CONCATENATE("R",'Mapa final'!#REF!),"")</f>
        <v>#REF!</v>
      </c>
      <c r="AS88" s="314"/>
      <c r="AT88" s="314" t="e">
        <f>IF(AND('Mapa final'!#REF!="Muy Baja",'Mapa final'!#REF!="Mayor"),CONCATENATE("R",'Mapa final'!#REF!),"")</f>
        <v>#REF!</v>
      </c>
      <c r="AU88" s="314"/>
      <c r="AV88" s="314" t="str">
        <f>IF(AND('Mapa final'!$K$32="Muy Baja",'Mapa final'!$O$32="Mayor"),CONCATENATE("R",'Mapa final'!$A$32),"")</f>
        <v/>
      </c>
      <c r="AW88" s="315"/>
      <c r="AX88" s="310" t="e">
        <f>IF(AND('Mapa final'!#REF!="Muy Baja",'Mapa final'!#REF!="Catastrófico"),CONCATENATE("R",'Mapa final'!#REF!),"")</f>
        <v>#REF!</v>
      </c>
      <c r="AY88" s="308"/>
      <c r="AZ88" s="308" t="e">
        <f>IF(AND('Mapa final'!#REF!="Muy Baja",'Mapa final'!#REF!="Catastrófico"),CONCATENATE("R",'Mapa final'!#REF!),"")</f>
        <v>#REF!</v>
      </c>
      <c r="BA88" s="308"/>
      <c r="BB88" s="308" t="e">
        <f>IF(AND('Mapa final'!#REF!="Muy Baja",'Mapa final'!#REF!="Catastrófico"),CONCATENATE("R",'Mapa final'!#REF!),"")</f>
        <v>#REF!</v>
      </c>
      <c r="BC88" s="308"/>
      <c r="BD88" s="308" t="e">
        <f>IF(AND('Mapa final'!#REF!="Muy Baja",'Mapa final'!#REF!="Catastrófico"),CONCATENATE("R",'Mapa final'!#REF!),"")</f>
        <v>#REF!</v>
      </c>
      <c r="BE88" s="308"/>
      <c r="BF88" s="308" t="str">
        <f>IF(AND('Mapa final'!$K$32="Muy Baja",'Mapa final'!$O$32="Catastrófico"),CONCATENATE("R",'Mapa final'!$A$32),"")</f>
        <v/>
      </c>
      <c r="BG88" s="309"/>
      <c r="BH88" s="36"/>
      <c r="BI88" s="379"/>
      <c r="BJ88" s="380"/>
      <c r="BK88" s="380"/>
      <c r="BL88" s="380"/>
      <c r="BM88" s="380"/>
      <c r="BN88" s="381"/>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row>
    <row r="89" spans="1:100" ht="15" customHeight="1" thickBot="1" x14ac:dyDescent="0.4">
      <c r="A89" s="36"/>
      <c r="B89" s="193"/>
      <c r="C89" s="194"/>
      <c r="D89" s="195"/>
      <c r="E89" s="387"/>
      <c r="F89" s="390"/>
      <c r="G89" s="390"/>
      <c r="H89" s="390"/>
      <c r="I89" s="391"/>
      <c r="J89" s="305"/>
      <c r="K89" s="306"/>
      <c r="L89" s="306"/>
      <c r="M89" s="306"/>
      <c r="N89" s="306"/>
      <c r="O89" s="306"/>
      <c r="P89" s="306"/>
      <c r="Q89" s="306"/>
      <c r="R89" s="306"/>
      <c r="S89" s="307"/>
      <c r="T89" s="305"/>
      <c r="U89" s="306"/>
      <c r="V89" s="306"/>
      <c r="W89" s="306"/>
      <c r="X89" s="306"/>
      <c r="Y89" s="306"/>
      <c r="Z89" s="306"/>
      <c r="AA89" s="306"/>
      <c r="AB89" s="306"/>
      <c r="AC89" s="307"/>
      <c r="AD89" s="313"/>
      <c r="AE89" s="311"/>
      <c r="AF89" s="311"/>
      <c r="AG89" s="311"/>
      <c r="AH89" s="311"/>
      <c r="AI89" s="311"/>
      <c r="AJ89" s="311"/>
      <c r="AK89" s="311"/>
      <c r="AL89" s="311"/>
      <c r="AM89" s="312"/>
      <c r="AN89" s="318"/>
      <c r="AO89" s="314"/>
      <c r="AP89" s="314"/>
      <c r="AQ89" s="314"/>
      <c r="AR89" s="314"/>
      <c r="AS89" s="314"/>
      <c r="AT89" s="314"/>
      <c r="AU89" s="314"/>
      <c r="AV89" s="314"/>
      <c r="AW89" s="315"/>
      <c r="AX89" s="310"/>
      <c r="AY89" s="308"/>
      <c r="AZ89" s="308"/>
      <c r="BA89" s="308"/>
      <c r="BB89" s="308"/>
      <c r="BC89" s="308"/>
      <c r="BD89" s="308"/>
      <c r="BE89" s="308"/>
      <c r="BF89" s="308"/>
      <c r="BG89" s="309"/>
      <c r="BH89" s="36"/>
      <c r="BI89" s="382"/>
      <c r="BJ89" s="383"/>
      <c r="BK89" s="383"/>
      <c r="BL89" s="383"/>
      <c r="BM89" s="383"/>
      <c r="BN89" s="384"/>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row>
    <row r="90" spans="1:100" ht="15" customHeight="1" x14ac:dyDescent="0.35">
      <c r="A90" s="36"/>
      <c r="B90" s="193"/>
      <c r="C90" s="194"/>
      <c r="D90" s="195"/>
      <c r="E90" s="387"/>
      <c r="F90" s="390"/>
      <c r="G90" s="390"/>
      <c r="H90" s="390"/>
      <c r="I90" s="391"/>
      <c r="J90" s="305" t="str">
        <f>IF(AND('Mapa final'!$K$35="Muy Baja",'Mapa final'!$O$35="Leve"),CONCATENATE("R",'Mapa final'!$A$35),"")</f>
        <v/>
      </c>
      <c r="K90" s="306"/>
      <c r="L90" s="306" t="e">
        <f>IF(AND('Mapa final'!#REF!="Muy Baja",'Mapa final'!#REF!="Leve"),CONCATENATE("R",'Mapa final'!#REF!),"")</f>
        <v>#REF!</v>
      </c>
      <c r="M90" s="306"/>
      <c r="N90" s="306" t="e">
        <f>IF(AND('Mapa final'!#REF!="Muy Baja",'Mapa final'!#REF!="Leve"),CONCATENATE("R",'Mapa final'!#REF!),"")</f>
        <v>#REF!</v>
      </c>
      <c r="O90" s="306"/>
      <c r="P90" s="306" t="e">
        <f>IF(AND('Mapa final'!#REF!="Muy Baja",'Mapa final'!#REF!="Leve"),CONCATENATE("R",'Mapa final'!#REF!),"")</f>
        <v>#REF!</v>
      </c>
      <c r="Q90" s="306"/>
      <c r="R90" s="306" t="e">
        <f>IF(AND('Mapa final'!#REF!="Muy Baja",'Mapa final'!#REF!="Leve"),CONCATENATE("R",'Mapa final'!#REF!),"")</f>
        <v>#REF!</v>
      </c>
      <c r="S90" s="307"/>
      <c r="T90" s="305" t="str">
        <f>IF(AND('Mapa final'!$K$35="Muy Baja",'Mapa final'!$O$35="Menor"),CONCATENATE("R",'Mapa final'!$A$35),"")</f>
        <v/>
      </c>
      <c r="U90" s="306"/>
      <c r="V90" s="306" t="e">
        <f>IF(AND('Mapa final'!#REF!="Muy Baja",'Mapa final'!#REF!="Menor"),CONCATENATE("R",'Mapa final'!#REF!),"")</f>
        <v>#REF!</v>
      </c>
      <c r="W90" s="306"/>
      <c r="X90" s="306" t="e">
        <f>IF(AND('Mapa final'!#REF!="Muy Baja",'Mapa final'!#REF!="Menor"),CONCATENATE("R",'Mapa final'!#REF!),"")</f>
        <v>#REF!</v>
      </c>
      <c r="Y90" s="306"/>
      <c r="Z90" s="306" t="e">
        <f>IF(AND('Mapa final'!#REF!="Muy Baja",'Mapa final'!#REF!="Menor"),CONCATENATE("R",'Mapa final'!#REF!),"")</f>
        <v>#REF!</v>
      </c>
      <c r="AA90" s="306"/>
      <c r="AB90" s="306" t="e">
        <f>IF(AND('Mapa final'!#REF!="Muy Baja",'Mapa final'!#REF!="Menor"),CONCATENATE("R",'Mapa final'!#REF!),"")</f>
        <v>#REF!</v>
      </c>
      <c r="AC90" s="307"/>
      <c r="AD90" s="313" t="str">
        <f>IF(AND('Mapa final'!$K$35="Muy Baja",'Mapa final'!$O$35="Moderado"),CONCATENATE("R",'Mapa final'!$A$35),"")</f>
        <v/>
      </c>
      <c r="AE90" s="311"/>
      <c r="AF90" s="311" t="e">
        <f>IF(AND('Mapa final'!#REF!="Muy Baja",'Mapa final'!#REF!="Moderado"),CONCATENATE("R",'Mapa final'!#REF!),"")</f>
        <v>#REF!</v>
      </c>
      <c r="AG90" s="311"/>
      <c r="AH90" s="311" t="e">
        <f>IF(AND('Mapa final'!#REF!="Muy Baja",'Mapa final'!#REF!="Moderado"),CONCATENATE("R",'Mapa final'!#REF!),"")</f>
        <v>#REF!</v>
      </c>
      <c r="AI90" s="311"/>
      <c r="AJ90" s="311" t="e">
        <f>IF(AND('Mapa final'!#REF!="Muy Baja",'Mapa final'!#REF!="Moderado"),CONCATENATE("R",'Mapa final'!#REF!),"")</f>
        <v>#REF!</v>
      </c>
      <c r="AK90" s="311"/>
      <c r="AL90" s="311" t="e">
        <f>IF(AND('Mapa final'!#REF!="Muy Baja",'Mapa final'!#REF!="Moderado"),CONCATENATE("R",'Mapa final'!#REF!),"")</f>
        <v>#REF!</v>
      </c>
      <c r="AM90" s="312"/>
      <c r="AN90" s="318" t="str">
        <f>IF(AND('Mapa final'!$K$35="Muy Baja",'Mapa final'!$O$35="Mayor"),CONCATENATE("R",'Mapa final'!$A$35),"")</f>
        <v/>
      </c>
      <c r="AO90" s="314"/>
      <c r="AP90" s="314" t="e">
        <f>IF(AND('Mapa final'!#REF!="Muy Baja",'Mapa final'!#REF!="Mayor"),CONCATENATE("R",'Mapa final'!#REF!),"")</f>
        <v>#REF!</v>
      </c>
      <c r="AQ90" s="314"/>
      <c r="AR90" s="314" t="e">
        <f>IF(AND('Mapa final'!#REF!="Muy Baja",'Mapa final'!#REF!="Mayor"),CONCATENATE("R",'Mapa final'!#REF!),"")</f>
        <v>#REF!</v>
      </c>
      <c r="AS90" s="314"/>
      <c r="AT90" s="314" t="e">
        <f>IF(AND('Mapa final'!#REF!="Muy Baja",'Mapa final'!#REF!="Mayor"),CONCATENATE("R",'Mapa final'!#REF!),"")</f>
        <v>#REF!</v>
      </c>
      <c r="AU90" s="314"/>
      <c r="AV90" s="314" t="e">
        <f>IF(AND('Mapa final'!#REF!="Muy Baja",'Mapa final'!#REF!="Mayor"),CONCATENATE("R",'Mapa final'!#REF!),"")</f>
        <v>#REF!</v>
      </c>
      <c r="AW90" s="315"/>
      <c r="AX90" s="310" t="str">
        <f>IF(AND('Mapa final'!$K$35="Muy Baja",'Mapa final'!$O$35="Catastrófico"),CONCATENATE("R",'Mapa final'!$A$35),"")</f>
        <v/>
      </c>
      <c r="AY90" s="308"/>
      <c r="AZ90" s="308" t="e">
        <f>IF(AND('Mapa final'!#REF!="Muy Baja",'Mapa final'!#REF!="Catastrófico"),CONCATENATE("R",'Mapa final'!#REF!),"")</f>
        <v>#REF!</v>
      </c>
      <c r="BA90" s="308"/>
      <c r="BB90" s="308" t="e">
        <f>IF(AND('Mapa final'!#REF!="Muy Baja",'Mapa final'!#REF!="Catastrófico"),CONCATENATE("R",'Mapa final'!#REF!),"")</f>
        <v>#REF!</v>
      </c>
      <c r="BC90" s="308"/>
      <c r="BD90" s="308" t="e">
        <f>IF(AND('Mapa final'!#REF!="Muy Baja",'Mapa final'!#REF!="Catastrófico"),CONCATENATE("R",'Mapa final'!#REF!),"")</f>
        <v>#REF!</v>
      </c>
      <c r="BE90" s="308"/>
      <c r="BF90" s="308" t="e">
        <f>IF(AND('Mapa final'!#REF!="Muy Baja",'Mapa final'!#REF!="Catastrófico"),CONCATENATE("R",'Mapa final'!#REF!),"")</f>
        <v>#REF!</v>
      </c>
      <c r="BG90" s="309"/>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row>
    <row r="91" spans="1:100" ht="15" customHeight="1" x14ac:dyDescent="0.35">
      <c r="A91" s="36"/>
      <c r="B91" s="193"/>
      <c r="C91" s="194"/>
      <c r="D91" s="195"/>
      <c r="E91" s="387"/>
      <c r="F91" s="390"/>
      <c r="G91" s="390"/>
      <c r="H91" s="390"/>
      <c r="I91" s="391"/>
      <c r="J91" s="305"/>
      <c r="K91" s="306"/>
      <c r="L91" s="306"/>
      <c r="M91" s="306"/>
      <c r="N91" s="306"/>
      <c r="O91" s="306"/>
      <c r="P91" s="306"/>
      <c r="Q91" s="306"/>
      <c r="R91" s="306"/>
      <c r="S91" s="307"/>
      <c r="T91" s="305"/>
      <c r="U91" s="306"/>
      <c r="V91" s="306"/>
      <c r="W91" s="306"/>
      <c r="X91" s="306"/>
      <c r="Y91" s="306"/>
      <c r="Z91" s="306"/>
      <c r="AA91" s="306"/>
      <c r="AB91" s="306"/>
      <c r="AC91" s="307"/>
      <c r="AD91" s="313"/>
      <c r="AE91" s="311"/>
      <c r="AF91" s="311"/>
      <c r="AG91" s="311"/>
      <c r="AH91" s="311"/>
      <c r="AI91" s="311"/>
      <c r="AJ91" s="311"/>
      <c r="AK91" s="311"/>
      <c r="AL91" s="311"/>
      <c r="AM91" s="312"/>
      <c r="AN91" s="318"/>
      <c r="AO91" s="314"/>
      <c r="AP91" s="314"/>
      <c r="AQ91" s="314"/>
      <c r="AR91" s="314"/>
      <c r="AS91" s="314"/>
      <c r="AT91" s="314"/>
      <c r="AU91" s="314"/>
      <c r="AV91" s="314"/>
      <c r="AW91" s="315"/>
      <c r="AX91" s="310"/>
      <c r="AY91" s="308"/>
      <c r="AZ91" s="308"/>
      <c r="BA91" s="308"/>
      <c r="BB91" s="308"/>
      <c r="BC91" s="308"/>
      <c r="BD91" s="308"/>
      <c r="BE91" s="308"/>
      <c r="BF91" s="308"/>
      <c r="BG91" s="309"/>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row>
    <row r="92" spans="1:100" ht="15" customHeight="1" x14ac:dyDescent="0.35">
      <c r="A92" s="36"/>
      <c r="B92" s="193"/>
      <c r="C92" s="194"/>
      <c r="D92" s="195"/>
      <c r="E92" s="387"/>
      <c r="F92" s="390"/>
      <c r="G92" s="390"/>
      <c r="H92" s="390"/>
      <c r="I92" s="391"/>
      <c r="J92" s="305" t="e">
        <f>IF(AND('Mapa final'!#REF!="Muy Baja",'Mapa final'!#REF!="Leve"),CONCATENATE("R",'Mapa final'!#REF!),"")</f>
        <v>#REF!</v>
      </c>
      <c r="K92" s="306"/>
      <c r="L92" s="306" t="e">
        <f>IF(AND('Mapa final'!#REF!="Muy Baja",'Mapa final'!#REF!="Leve"),CONCATENATE("R",'Mapa final'!#REF!),"")</f>
        <v>#REF!</v>
      </c>
      <c r="M92" s="306"/>
      <c r="N92" s="306" t="str">
        <f>IF(AND('Mapa final'!$K$38="Muy Baja",'Mapa final'!$O$38="Leve"),CONCATENATE("R",'Mapa final'!$A$38),"")</f>
        <v/>
      </c>
      <c r="O92" s="306"/>
      <c r="P92" s="306" t="e">
        <f>IF(AND('Mapa final'!#REF!="Muy Baja",'Mapa final'!#REF!="Leve"),CONCATENATE("R",'Mapa final'!#REF!),"")</f>
        <v>#REF!</v>
      </c>
      <c r="Q92" s="306"/>
      <c r="R92" s="306" t="e">
        <f>IF(AND('Mapa final'!#REF!="Muy Baja",'Mapa final'!#REF!="Leve"),CONCATENATE("R",'Mapa final'!#REF!),"")</f>
        <v>#REF!</v>
      </c>
      <c r="S92" s="307"/>
      <c r="T92" s="305" t="e">
        <f>IF(AND('Mapa final'!#REF!="Muy Baja",'Mapa final'!#REF!="Menor"),CONCATENATE("R",'Mapa final'!#REF!),"")</f>
        <v>#REF!</v>
      </c>
      <c r="U92" s="306"/>
      <c r="V92" s="306" t="e">
        <f>IF(AND('Mapa final'!#REF!="Muy Baja",'Mapa final'!#REF!="Menor"),CONCATENATE("R",'Mapa final'!#REF!),"")</f>
        <v>#REF!</v>
      </c>
      <c r="W92" s="306"/>
      <c r="X92" s="306" t="str">
        <f>IF(AND('Mapa final'!$K$38="Muy Baja",'Mapa final'!$O$38="Menor"),CONCATENATE("R",'Mapa final'!$A$38),"")</f>
        <v/>
      </c>
      <c r="Y92" s="306"/>
      <c r="Z92" s="306" t="e">
        <f>IF(AND('Mapa final'!#REF!="Muy Baja",'Mapa final'!#REF!="Menor"),CONCATENATE("R",'Mapa final'!#REF!),"")</f>
        <v>#REF!</v>
      </c>
      <c r="AA92" s="306"/>
      <c r="AB92" s="306" t="e">
        <f>IF(AND('Mapa final'!#REF!="Muy Baja",'Mapa final'!#REF!="Menor"),CONCATENATE("R",'Mapa final'!#REF!),"")</f>
        <v>#REF!</v>
      </c>
      <c r="AC92" s="307"/>
      <c r="AD92" s="313" t="e">
        <f>IF(AND('Mapa final'!#REF!="Muy Baja",'Mapa final'!#REF!="Moderado"),CONCATENATE("R",'Mapa final'!#REF!),"")</f>
        <v>#REF!</v>
      </c>
      <c r="AE92" s="311"/>
      <c r="AF92" s="311" t="e">
        <f>IF(AND('Mapa final'!#REF!="Muy Baja",'Mapa final'!#REF!="Moderado"),CONCATENATE("R",'Mapa final'!#REF!),"")</f>
        <v>#REF!</v>
      </c>
      <c r="AG92" s="311"/>
      <c r="AH92" s="311" t="str">
        <f>IF(AND('Mapa final'!$K$38="Muy Baja",'Mapa final'!$O$38="Moderado"),CONCATENATE("R",'Mapa final'!$A$38),"")</f>
        <v/>
      </c>
      <c r="AI92" s="311"/>
      <c r="AJ92" s="311" t="e">
        <f>IF(AND('Mapa final'!#REF!="Muy Baja",'Mapa final'!#REF!="Moderado"),CONCATENATE("R",'Mapa final'!#REF!),"")</f>
        <v>#REF!</v>
      </c>
      <c r="AK92" s="311"/>
      <c r="AL92" s="311" t="e">
        <f>IF(AND('Mapa final'!#REF!="Muy Baja",'Mapa final'!#REF!="Moderado"),CONCATENATE("R",'Mapa final'!#REF!),"")</f>
        <v>#REF!</v>
      </c>
      <c r="AM92" s="312"/>
      <c r="AN92" s="318" t="e">
        <f>IF(AND('Mapa final'!#REF!="Muy Baja",'Mapa final'!#REF!="Mayor"),CONCATENATE("R",'Mapa final'!#REF!),"")</f>
        <v>#REF!</v>
      </c>
      <c r="AO92" s="314"/>
      <c r="AP92" s="314" t="e">
        <f>IF(AND('Mapa final'!#REF!="Muy Baja",'Mapa final'!#REF!="Mayor"),CONCATENATE("R",'Mapa final'!#REF!),"")</f>
        <v>#REF!</v>
      </c>
      <c r="AQ92" s="314"/>
      <c r="AR92" s="314" t="str">
        <f>IF(AND('Mapa final'!$K$38="Muy Baja",'Mapa final'!$O$38="Mayor"),CONCATENATE("R",'Mapa final'!$A$38),"")</f>
        <v/>
      </c>
      <c r="AS92" s="314"/>
      <c r="AT92" s="314" t="e">
        <f>IF(AND('Mapa final'!#REF!="Muy Baja",'Mapa final'!#REF!="Mayor"),CONCATENATE("R",'Mapa final'!#REF!),"")</f>
        <v>#REF!</v>
      </c>
      <c r="AU92" s="314"/>
      <c r="AV92" s="314" t="e">
        <f>IF(AND('Mapa final'!#REF!="Muy Baja",'Mapa final'!#REF!="Mayor"),CONCATENATE("R",'Mapa final'!#REF!),"")</f>
        <v>#REF!</v>
      </c>
      <c r="AW92" s="315"/>
      <c r="AX92" s="310" t="e">
        <f>IF(AND('Mapa final'!#REF!="Muy Baja",'Mapa final'!#REF!="Catastrófico"),CONCATENATE("R",'Mapa final'!#REF!),"")</f>
        <v>#REF!</v>
      </c>
      <c r="AY92" s="308"/>
      <c r="AZ92" s="308" t="e">
        <f>IF(AND('Mapa final'!#REF!="Muy Baja",'Mapa final'!#REF!="Catastrófico"),CONCATENATE("R",'Mapa final'!#REF!),"")</f>
        <v>#REF!</v>
      </c>
      <c r="BA92" s="308"/>
      <c r="BB92" s="308" t="str">
        <f>IF(AND('Mapa final'!$K$38="Muy Baja",'Mapa final'!$O$38="Catastrófico"),CONCATENATE("R",'Mapa final'!$A$38),"")</f>
        <v/>
      </c>
      <c r="BC92" s="308"/>
      <c r="BD92" s="308" t="e">
        <f>IF(AND('Mapa final'!#REF!="Muy Baja",'Mapa final'!#REF!="Catastrófico"),CONCATENATE("R",'Mapa final'!#REF!),"")</f>
        <v>#REF!</v>
      </c>
      <c r="BE92" s="308"/>
      <c r="BF92" s="308" t="e">
        <f>IF(AND('Mapa final'!#REF!="Muy Baja",'Mapa final'!#REF!="Catastrófico"),CONCATENATE("R",'Mapa final'!#REF!),"")</f>
        <v>#REF!</v>
      </c>
      <c r="BG92" s="309"/>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row>
    <row r="93" spans="1:100" ht="15" customHeight="1" x14ac:dyDescent="0.35">
      <c r="A93" s="36"/>
      <c r="B93" s="193"/>
      <c r="C93" s="194"/>
      <c r="D93" s="195"/>
      <c r="E93" s="387"/>
      <c r="F93" s="390"/>
      <c r="G93" s="390"/>
      <c r="H93" s="390"/>
      <c r="I93" s="391"/>
      <c r="J93" s="305"/>
      <c r="K93" s="306"/>
      <c r="L93" s="306"/>
      <c r="M93" s="306"/>
      <c r="N93" s="306"/>
      <c r="O93" s="306"/>
      <c r="P93" s="306"/>
      <c r="Q93" s="306"/>
      <c r="R93" s="306"/>
      <c r="S93" s="307"/>
      <c r="T93" s="305"/>
      <c r="U93" s="306"/>
      <c r="V93" s="306"/>
      <c r="W93" s="306"/>
      <c r="X93" s="306"/>
      <c r="Y93" s="306"/>
      <c r="Z93" s="306"/>
      <c r="AA93" s="306"/>
      <c r="AB93" s="306"/>
      <c r="AC93" s="307"/>
      <c r="AD93" s="313"/>
      <c r="AE93" s="311"/>
      <c r="AF93" s="311"/>
      <c r="AG93" s="311"/>
      <c r="AH93" s="311"/>
      <c r="AI93" s="311"/>
      <c r="AJ93" s="311"/>
      <c r="AK93" s="311"/>
      <c r="AL93" s="311"/>
      <c r="AM93" s="312"/>
      <c r="AN93" s="318"/>
      <c r="AO93" s="314"/>
      <c r="AP93" s="314"/>
      <c r="AQ93" s="314"/>
      <c r="AR93" s="314"/>
      <c r="AS93" s="314"/>
      <c r="AT93" s="314"/>
      <c r="AU93" s="314"/>
      <c r="AV93" s="314"/>
      <c r="AW93" s="315"/>
      <c r="AX93" s="310"/>
      <c r="AY93" s="308"/>
      <c r="AZ93" s="308"/>
      <c r="BA93" s="308"/>
      <c r="BB93" s="308"/>
      <c r="BC93" s="308"/>
      <c r="BD93" s="308"/>
      <c r="BE93" s="308"/>
      <c r="BF93" s="308"/>
      <c r="BG93" s="309"/>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row>
    <row r="94" spans="1:100" ht="15" customHeight="1" x14ac:dyDescent="0.35">
      <c r="A94" s="36"/>
      <c r="B94" s="193"/>
      <c r="C94" s="194"/>
      <c r="D94" s="195"/>
      <c r="E94" s="387"/>
      <c r="F94" s="390"/>
      <c r="G94" s="390"/>
      <c r="H94" s="390"/>
      <c r="I94" s="391"/>
      <c r="J94" s="305" t="str">
        <f>IF(AND('Mapa final'!$K$41="Muy Baja",'Mapa final'!$O$41="Leve"),CONCATENATE("R",'Mapa final'!$A$41),"")</f>
        <v/>
      </c>
      <c r="K94" s="306"/>
      <c r="L94" s="306" t="e">
        <f>IF(AND('Mapa final'!#REF!="Muy Baja",'Mapa final'!#REF!="Leve"),CONCATENATE("R",'Mapa final'!#REF!),"")</f>
        <v>#REF!</v>
      </c>
      <c r="M94" s="306"/>
      <c r="N94" s="306" t="str">
        <f>IF(AND('Mapa final'!$K$44="Muy Baja",'Mapa final'!$O$44="Leve"),CONCATENATE("R",'Mapa final'!$A$44),"")</f>
        <v/>
      </c>
      <c r="O94" s="306"/>
      <c r="P94" s="306" t="str">
        <f>IF(AND('Mapa final'!$K$47="Muy Baja",'Mapa final'!$O$47="Leve"),CONCATENATE("R",'Mapa final'!$A$47),"")</f>
        <v/>
      </c>
      <c r="Q94" s="306"/>
      <c r="R94" s="306" t="str">
        <f>IF(AND('Mapa final'!$K$50="Muy Baja",'Mapa final'!$O$50="Leve"),CONCATENATE("R",'Mapa final'!$A$50),"")</f>
        <v/>
      </c>
      <c r="S94" s="307"/>
      <c r="T94" s="305" t="str">
        <f>IF(AND('Mapa final'!$K$41="Muy Baja",'Mapa final'!$O$41="Menor"),CONCATENATE("R",'Mapa final'!$A$41),"")</f>
        <v/>
      </c>
      <c r="U94" s="306"/>
      <c r="V94" s="306" t="e">
        <f>IF(AND('Mapa final'!#REF!="Muy Baja",'Mapa final'!#REF!="Menor"),CONCATENATE("R",'Mapa final'!#REF!),"")</f>
        <v>#REF!</v>
      </c>
      <c r="W94" s="306"/>
      <c r="X94" s="306" t="str">
        <f>IF(AND('Mapa final'!$K$44="Muy Baja",'Mapa final'!$O$44="Menor"),CONCATENATE("R",'Mapa final'!$A$44),"")</f>
        <v/>
      </c>
      <c r="Y94" s="306"/>
      <c r="Z94" s="306" t="str">
        <f>IF(AND('Mapa final'!$K$47="Muy Baja",'Mapa final'!$O$47="Menor"),CONCATENATE("R",'Mapa final'!$A$47),"")</f>
        <v/>
      </c>
      <c r="AA94" s="306"/>
      <c r="AB94" s="306" t="str">
        <f>IF(AND('Mapa final'!$K$50="Muy Baja",'Mapa final'!$O$50="Menor"),CONCATENATE("R",'Mapa final'!$A$50),"")</f>
        <v/>
      </c>
      <c r="AC94" s="307"/>
      <c r="AD94" s="313" t="str">
        <f>IF(AND('Mapa final'!$K$41="Muy Baja",'Mapa final'!$O$41="Moderado"),CONCATENATE("R",'Mapa final'!$A$41),"")</f>
        <v/>
      </c>
      <c r="AE94" s="311"/>
      <c r="AF94" s="311" t="e">
        <f>IF(AND('Mapa final'!#REF!="Muy Baja",'Mapa final'!#REF!="Moderado"),CONCATENATE("R",'Mapa final'!#REF!),"")</f>
        <v>#REF!</v>
      </c>
      <c r="AG94" s="311"/>
      <c r="AH94" s="311" t="str">
        <f>IF(AND('Mapa final'!$K$44="Muy Baja",'Mapa final'!$O$44="Moderado"),CONCATENATE("R",'Mapa final'!$A$44),"")</f>
        <v/>
      </c>
      <c r="AI94" s="311"/>
      <c r="AJ94" s="311" t="str">
        <f>IF(AND('Mapa final'!$K$47="Muy Baja",'Mapa final'!$O$47="Moderado"),CONCATENATE("R",'Mapa final'!$A$47),"")</f>
        <v/>
      </c>
      <c r="AK94" s="311"/>
      <c r="AL94" s="311" t="str">
        <f>IF(AND('Mapa final'!$K$50="Muy Baja",'Mapa final'!$O$50="Moderado"),CONCATENATE("R",'Mapa final'!$A$50),"")</f>
        <v/>
      </c>
      <c r="AM94" s="312"/>
      <c r="AN94" s="318" t="str">
        <f>IF(AND('Mapa final'!$K$41="Muy Baja",'Mapa final'!$O$41="Mayor"),CONCATENATE("R",'Mapa final'!$A$41),"")</f>
        <v/>
      </c>
      <c r="AO94" s="314"/>
      <c r="AP94" s="314" t="e">
        <f>IF(AND('Mapa final'!#REF!="Muy Baja",'Mapa final'!#REF!="Mayor"),CONCATENATE("R",'Mapa final'!#REF!),"")</f>
        <v>#REF!</v>
      </c>
      <c r="AQ94" s="314"/>
      <c r="AR94" s="314" t="str">
        <f>IF(AND('Mapa final'!$K$44="Muy Baja",'Mapa final'!$O$44="Mayor"),CONCATENATE("R",'Mapa final'!$A$44),"")</f>
        <v/>
      </c>
      <c r="AS94" s="314"/>
      <c r="AT94" s="314" t="str">
        <f>IF(AND('Mapa final'!$K$47="Muy Baja",'Mapa final'!$O$47="Mayor"),CONCATENATE("R",'Mapa final'!$A$47),"")</f>
        <v/>
      </c>
      <c r="AU94" s="314"/>
      <c r="AV94" s="314" t="str">
        <f>IF(AND('Mapa final'!$K$50="Muy Baja",'Mapa final'!$O$50="Mayor"),CONCATENATE("R",'Mapa final'!$A$50),"")</f>
        <v/>
      </c>
      <c r="AW94" s="315"/>
      <c r="AX94" s="310" t="str">
        <f>IF(AND('Mapa final'!$K$41="Muy Baja",'Mapa final'!$O$41="Catastrófico"),CONCATENATE("R",'Mapa final'!$A$41),"")</f>
        <v/>
      </c>
      <c r="AY94" s="308"/>
      <c r="AZ94" s="308" t="e">
        <f>IF(AND('Mapa final'!#REF!="Muy Baja",'Mapa final'!#REF!="Catastrófico"),CONCATENATE("R",'Mapa final'!#REF!),"")</f>
        <v>#REF!</v>
      </c>
      <c r="BA94" s="308"/>
      <c r="BB94" s="308" t="str">
        <f>IF(AND('Mapa final'!$K$44="Muy Baja",'Mapa final'!$O$44="Catastrófico"),CONCATENATE("R",'Mapa final'!$A$44),"")</f>
        <v/>
      </c>
      <c r="BC94" s="308"/>
      <c r="BD94" s="308" t="str">
        <f>IF(AND('Mapa final'!$K$47="Muy Baja",'Mapa final'!$O$47="Catastrófico"),CONCATENATE("R",'Mapa final'!$A$47),"")</f>
        <v/>
      </c>
      <c r="BE94" s="308"/>
      <c r="BF94" s="308" t="str">
        <f>IF(AND('Mapa final'!$K$50="Muy Baja",'Mapa final'!$O$50="Catastrófico"),CONCATENATE("R",'Mapa final'!$A$50),"")</f>
        <v/>
      </c>
      <c r="BG94" s="309"/>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row>
    <row r="95" spans="1:100" ht="15" customHeight="1" thickBot="1" x14ac:dyDescent="0.4">
      <c r="A95" s="36"/>
      <c r="B95" s="196"/>
      <c r="C95" s="197"/>
      <c r="D95" s="198"/>
      <c r="E95" s="392"/>
      <c r="F95" s="393"/>
      <c r="G95" s="393"/>
      <c r="H95" s="393"/>
      <c r="I95" s="394"/>
      <c r="J95" s="335"/>
      <c r="K95" s="336"/>
      <c r="L95" s="336"/>
      <c r="M95" s="336"/>
      <c r="N95" s="336"/>
      <c r="O95" s="336"/>
      <c r="P95" s="336"/>
      <c r="Q95" s="336"/>
      <c r="R95" s="336"/>
      <c r="S95" s="337"/>
      <c r="T95" s="335"/>
      <c r="U95" s="336"/>
      <c r="V95" s="336"/>
      <c r="W95" s="336"/>
      <c r="X95" s="336"/>
      <c r="Y95" s="336"/>
      <c r="Z95" s="336"/>
      <c r="AA95" s="336"/>
      <c r="AB95" s="336"/>
      <c r="AC95" s="337"/>
      <c r="AD95" s="338"/>
      <c r="AE95" s="339"/>
      <c r="AF95" s="339"/>
      <c r="AG95" s="339"/>
      <c r="AH95" s="339"/>
      <c r="AI95" s="339"/>
      <c r="AJ95" s="339"/>
      <c r="AK95" s="339"/>
      <c r="AL95" s="339"/>
      <c r="AM95" s="340"/>
      <c r="AN95" s="341"/>
      <c r="AO95" s="342"/>
      <c r="AP95" s="342"/>
      <c r="AQ95" s="342"/>
      <c r="AR95" s="342"/>
      <c r="AS95" s="342"/>
      <c r="AT95" s="342"/>
      <c r="AU95" s="342"/>
      <c r="AV95" s="342"/>
      <c r="AW95" s="402"/>
      <c r="AX95" s="345"/>
      <c r="AY95" s="333"/>
      <c r="AZ95" s="333"/>
      <c r="BA95" s="333"/>
      <c r="BB95" s="333"/>
      <c r="BC95" s="333"/>
      <c r="BD95" s="333"/>
      <c r="BE95" s="333"/>
      <c r="BF95" s="333"/>
      <c r="BG95" s="334"/>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row>
    <row r="96" spans="1:100" x14ac:dyDescent="0.35">
      <c r="A96" s="36"/>
      <c r="B96" s="36"/>
      <c r="C96" s="36"/>
      <c r="D96" s="36"/>
      <c r="E96" s="36"/>
      <c r="F96" s="36"/>
      <c r="G96" s="36"/>
      <c r="H96" s="36"/>
      <c r="I96" s="36"/>
      <c r="J96" s="395" t="s">
        <v>96</v>
      </c>
      <c r="K96" s="388"/>
      <c r="L96" s="388"/>
      <c r="M96" s="388"/>
      <c r="N96" s="388"/>
      <c r="O96" s="388"/>
      <c r="P96" s="388"/>
      <c r="Q96" s="388"/>
      <c r="R96" s="388"/>
      <c r="S96" s="391"/>
      <c r="T96" s="395" t="s">
        <v>95</v>
      </c>
      <c r="U96" s="388"/>
      <c r="V96" s="388"/>
      <c r="W96" s="388"/>
      <c r="X96" s="388"/>
      <c r="Y96" s="388"/>
      <c r="Z96" s="388"/>
      <c r="AA96" s="388"/>
      <c r="AB96" s="388"/>
      <c r="AC96" s="391"/>
      <c r="AD96" s="395" t="s">
        <v>94</v>
      </c>
      <c r="AE96" s="388"/>
      <c r="AF96" s="388"/>
      <c r="AG96" s="388"/>
      <c r="AH96" s="388"/>
      <c r="AI96" s="388"/>
      <c r="AJ96" s="388"/>
      <c r="AK96" s="388"/>
      <c r="AL96" s="388"/>
      <c r="AM96" s="391"/>
      <c r="AN96" s="395" t="s">
        <v>93</v>
      </c>
      <c r="AO96" s="398"/>
      <c r="AP96" s="398"/>
      <c r="AQ96" s="398"/>
      <c r="AR96" s="398"/>
      <c r="AS96" s="398"/>
      <c r="AT96" s="388"/>
      <c r="AU96" s="388"/>
      <c r="AV96" s="388"/>
      <c r="AW96" s="391"/>
      <c r="AX96" s="395" t="s">
        <v>92</v>
      </c>
      <c r="AY96" s="388"/>
      <c r="AZ96" s="388"/>
      <c r="BA96" s="388"/>
      <c r="BB96" s="388"/>
      <c r="BC96" s="388"/>
      <c r="BD96" s="388"/>
      <c r="BE96" s="388"/>
      <c r="BF96" s="388"/>
      <c r="BG96" s="391"/>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row>
    <row r="97" spans="1:100" x14ac:dyDescent="0.35">
      <c r="A97" s="36"/>
      <c r="B97" s="36"/>
      <c r="C97" s="36"/>
      <c r="D97" s="36"/>
      <c r="E97" s="36"/>
      <c r="F97" s="36"/>
      <c r="G97" s="36"/>
      <c r="H97" s="36"/>
      <c r="I97" s="36"/>
      <c r="J97" s="387"/>
      <c r="K97" s="388"/>
      <c r="L97" s="388"/>
      <c r="M97" s="388"/>
      <c r="N97" s="388"/>
      <c r="O97" s="388"/>
      <c r="P97" s="388"/>
      <c r="Q97" s="388"/>
      <c r="R97" s="388"/>
      <c r="S97" s="391"/>
      <c r="T97" s="387"/>
      <c r="U97" s="388"/>
      <c r="V97" s="388"/>
      <c r="W97" s="388"/>
      <c r="X97" s="388"/>
      <c r="Y97" s="388"/>
      <c r="Z97" s="388"/>
      <c r="AA97" s="388"/>
      <c r="AB97" s="388"/>
      <c r="AC97" s="391"/>
      <c r="AD97" s="387"/>
      <c r="AE97" s="388"/>
      <c r="AF97" s="388"/>
      <c r="AG97" s="388"/>
      <c r="AH97" s="388"/>
      <c r="AI97" s="388"/>
      <c r="AJ97" s="388"/>
      <c r="AK97" s="388"/>
      <c r="AL97" s="388"/>
      <c r="AM97" s="391"/>
      <c r="AN97" s="387"/>
      <c r="AO97" s="388"/>
      <c r="AP97" s="388"/>
      <c r="AQ97" s="388"/>
      <c r="AR97" s="388"/>
      <c r="AS97" s="388"/>
      <c r="AT97" s="388"/>
      <c r="AU97" s="388"/>
      <c r="AV97" s="388"/>
      <c r="AW97" s="391"/>
      <c r="AX97" s="387"/>
      <c r="AY97" s="388"/>
      <c r="AZ97" s="388"/>
      <c r="BA97" s="388"/>
      <c r="BB97" s="388"/>
      <c r="BC97" s="388"/>
      <c r="BD97" s="388"/>
      <c r="BE97" s="388"/>
      <c r="BF97" s="388"/>
      <c r="BG97" s="391"/>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row>
    <row r="98" spans="1:100" x14ac:dyDescent="0.35">
      <c r="A98" s="36"/>
      <c r="B98" s="36"/>
      <c r="C98" s="36"/>
      <c r="D98" s="36"/>
      <c r="E98" s="36"/>
      <c r="F98" s="36"/>
      <c r="G98" s="36"/>
      <c r="H98" s="36"/>
      <c r="I98" s="36"/>
      <c r="J98" s="387"/>
      <c r="K98" s="388"/>
      <c r="L98" s="388"/>
      <c r="M98" s="388"/>
      <c r="N98" s="388"/>
      <c r="O98" s="388"/>
      <c r="P98" s="388"/>
      <c r="Q98" s="388"/>
      <c r="R98" s="388"/>
      <c r="S98" s="391"/>
      <c r="T98" s="387"/>
      <c r="U98" s="388"/>
      <c r="V98" s="388"/>
      <c r="W98" s="388"/>
      <c r="X98" s="388"/>
      <c r="Y98" s="388"/>
      <c r="Z98" s="388"/>
      <c r="AA98" s="388"/>
      <c r="AB98" s="388"/>
      <c r="AC98" s="391"/>
      <c r="AD98" s="387"/>
      <c r="AE98" s="388"/>
      <c r="AF98" s="388"/>
      <c r="AG98" s="388"/>
      <c r="AH98" s="388"/>
      <c r="AI98" s="388"/>
      <c r="AJ98" s="388"/>
      <c r="AK98" s="388"/>
      <c r="AL98" s="388"/>
      <c r="AM98" s="391"/>
      <c r="AN98" s="387"/>
      <c r="AO98" s="388"/>
      <c r="AP98" s="388"/>
      <c r="AQ98" s="388"/>
      <c r="AR98" s="388"/>
      <c r="AS98" s="388"/>
      <c r="AT98" s="388"/>
      <c r="AU98" s="388"/>
      <c r="AV98" s="388"/>
      <c r="AW98" s="391"/>
      <c r="AX98" s="387"/>
      <c r="AY98" s="388"/>
      <c r="AZ98" s="388"/>
      <c r="BA98" s="388"/>
      <c r="BB98" s="388"/>
      <c r="BC98" s="388"/>
      <c r="BD98" s="388"/>
      <c r="BE98" s="388"/>
      <c r="BF98" s="388"/>
      <c r="BG98" s="391"/>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row>
    <row r="99" spans="1:100" x14ac:dyDescent="0.35">
      <c r="A99" s="36"/>
      <c r="B99" s="36"/>
      <c r="C99" s="36"/>
      <c r="D99" s="36"/>
      <c r="E99" s="36"/>
      <c r="F99" s="36"/>
      <c r="G99" s="36"/>
      <c r="H99" s="36"/>
      <c r="I99" s="36"/>
      <c r="J99" s="387"/>
      <c r="K99" s="388"/>
      <c r="L99" s="388"/>
      <c r="M99" s="388"/>
      <c r="N99" s="388"/>
      <c r="O99" s="388"/>
      <c r="P99" s="388"/>
      <c r="Q99" s="388"/>
      <c r="R99" s="388"/>
      <c r="S99" s="391"/>
      <c r="T99" s="387"/>
      <c r="U99" s="388"/>
      <c r="V99" s="388"/>
      <c r="W99" s="388"/>
      <c r="X99" s="388"/>
      <c r="Y99" s="388"/>
      <c r="Z99" s="388"/>
      <c r="AA99" s="388"/>
      <c r="AB99" s="388"/>
      <c r="AC99" s="391"/>
      <c r="AD99" s="387"/>
      <c r="AE99" s="388"/>
      <c r="AF99" s="388"/>
      <c r="AG99" s="388"/>
      <c r="AH99" s="388"/>
      <c r="AI99" s="388"/>
      <c r="AJ99" s="388"/>
      <c r="AK99" s="388"/>
      <c r="AL99" s="388"/>
      <c r="AM99" s="391"/>
      <c r="AN99" s="387"/>
      <c r="AO99" s="388"/>
      <c r="AP99" s="388"/>
      <c r="AQ99" s="388"/>
      <c r="AR99" s="388"/>
      <c r="AS99" s="388"/>
      <c r="AT99" s="388"/>
      <c r="AU99" s="388"/>
      <c r="AV99" s="388"/>
      <c r="AW99" s="391"/>
      <c r="AX99" s="387"/>
      <c r="AY99" s="388"/>
      <c r="AZ99" s="388"/>
      <c r="BA99" s="388"/>
      <c r="BB99" s="388"/>
      <c r="BC99" s="388"/>
      <c r="BD99" s="388"/>
      <c r="BE99" s="388"/>
      <c r="BF99" s="388"/>
      <c r="BG99" s="391"/>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row>
    <row r="100" spans="1:100" x14ac:dyDescent="0.35">
      <c r="A100" s="36"/>
      <c r="B100" s="36"/>
      <c r="C100" s="36"/>
      <c r="D100" s="36"/>
      <c r="E100" s="36"/>
      <c r="F100" s="36"/>
      <c r="G100" s="36"/>
      <c r="H100" s="36"/>
      <c r="I100" s="36"/>
      <c r="J100" s="387"/>
      <c r="K100" s="388"/>
      <c r="L100" s="388"/>
      <c r="M100" s="388"/>
      <c r="N100" s="388"/>
      <c r="O100" s="388"/>
      <c r="P100" s="388"/>
      <c r="Q100" s="388"/>
      <c r="R100" s="388"/>
      <c r="S100" s="391"/>
      <c r="T100" s="387"/>
      <c r="U100" s="388"/>
      <c r="V100" s="388"/>
      <c r="W100" s="388"/>
      <c r="X100" s="388"/>
      <c r="Y100" s="388"/>
      <c r="Z100" s="388"/>
      <c r="AA100" s="388"/>
      <c r="AB100" s="388"/>
      <c r="AC100" s="391"/>
      <c r="AD100" s="387"/>
      <c r="AE100" s="388"/>
      <c r="AF100" s="388"/>
      <c r="AG100" s="388"/>
      <c r="AH100" s="388"/>
      <c r="AI100" s="388"/>
      <c r="AJ100" s="388"/>
      <c r="AK100" s="388"/>
      <c r="AL100" s="388"/>
      <c r="AM100" s="391"/>
      <c r="AN100" s="387"/>
      <c r="AO100" s="388"/>
      <c r="AP100" s="388"/>
      <c r="AQ100" s="388"/>
      <c r="AR100" s="388"/>
      <c r="AS100" s="388"/>
      <c r="AT100" s="388"/>
      <c r="AU100" s="388"/>
      <c r="AV100" s="388"/>
      <c r="AW100" s="391"/>
      <c r="AX100" s="387"/>
      <c r="AY100" s="388"/>
      <c r="AZ100" s="388"/>
      <c r="BA100" s="388"/>
      <c r="BB100" s="388"/>
      <c r="BC100" s="388"/>
      <c r="BD100" s="388"/>
      <c r="BE100" s="388"/>
      <c r="BF100" s="388"/>
      <c r="BG100" s="391"/>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row>
    <row r="101" spans="1:100" ht="15" thickBot="1" x14ac:dyDescent="0.4">
      <c r="A101" s="36"/>
      <c r="B101" s="36"/>
      <c r="C101" s="36"/>
      <c r="D101" s="36"/>
      <c r="E101" s="36"/>
      <c r="F101" s="36"/>
      <c r="G101" s="36"/>
      <c r="H101" s="36"/>
      <c r="I101" s="36"/>
      <c r="J101" s="392"/>
      <c r="K101" s="393"/>
      <c r="L101" s="393"/>
      <c r="M101" s="393"/>
      <c r="N101" s="393"/>
      <c r="O101" s="393"/>
      <c r="P101" s="393"/>
      <c r="Q101" s="393"/>
      <c r="R101" s="393"/>
      <c r="S101" s="394"/>
      <c r="T101" s="392"/>
      <c r="U101" s="393"/>
      <c r="V101" s="393"/>
      <c r="W101" s="393"/>
      <c r="X101" s="393"/>
      <c r="Y101" s="393"/>
      <c r="Z101" s="393"/>
      <c r="AA101" s="393"/>
      <c r="AB101" s="393"/>
      <c r="AC101" s="394"/>
      <c r="AD101" s="392"/>
      <c r="AE101" s="393"/>
      <c r="AF101" s="393"/>
      <c r="AG101" s="393"/>
      <c r="AH101" s="393"/>
      <c r="AI101" s="393"/>
      <c r="AJ101" s="393"/>
      <c r="AK101" s="393"/>
      <c r="AL101" s="393"/>
      <c r="AM101" s="394"/>
      <c r="AN101" s="392"/>
      <c r="AO101" s="393"/>
      <c r="AP101" s="393"/>
      <c r="AQ101" s="393"/>
      <c r="AR101" s="393"/>
      <c r="AS101" s="393"/>
      <c r="AT101" s="393"/>
      <c r="AU101" s="393"/>
      <c r="AV101" s="393"/>
      <c r="AW101" s="394"/>
      <c r="AX101" s="392"/>
      <c r="AY101" s="393"/>
      <c r="AZ101" s="393"/>
      <c r="BA101" s="393"/>
      <c r="BB101" s="393"/>
      <c r="BC101" s="393"/>
      <c r="BD101" s="393"/>
      <c r="BE101" s="393"/>
      <c r="BF101" s="393"/>
      <c r="BG101" s="394"/>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row>
    <row r="102" spans="1:100" x14ac:dyDescent="0.3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row>
    <row r="103" spans="1:100" ht="15" customHeight="1" x14ac:dyDescent="0.35">
      <c r="A103" s="36"/>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row>
    <row r="104" spans="1:100" ht="15" customHeight="1" x14ac:dyDescent="0.35">
      <c r="A104" s="36"/>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row>
    <row r="105" spans="1:100" x14ac:dyDescent="0.3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row>
    <row r="106" spans="1:100" x14ac:dyDescent="0.3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row>
    <row r="107" spans="1:100" x14ac:dyDescent="0.3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row>
    <row r="108" spans="1:100" x14ac:dyDescent="0.3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row>
    <row r="109" spans="1:100" x14ac:dyDescent="0.3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row>
    <row r="110" spans="1:100" x14ac:dyDescent="0.3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row>
    <row r="111" spans="1:100" ht="21" x14ac:dyDescent="0.3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40"/>
      <c r="BJ111" s="40"/>
      <c r="BK111" s="40"/>
      <c r="BL111" s="40"/>
      <c r="BM111" s="40"/>
      <c r="BN111" s="40"/>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row>
    <row r="112" spans="1:100" ht="21" x14ac:dyDescent="0.3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40"/>
      <c r="BJ112" s="40"/>
      <c r="BK112" s="40"/>
      <c r="BL112" s="40"/>
      <c r="BM112" s="40"/>
      <c r="BN112" s="40"/>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row>
    <row r="113" spans="1:100" x14ac:dyDescent="0.3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row>
    <row r="114" spans="1:100" x14ac:dyDescent="0.3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row>
    <row r="115" spans="1:100" x14ac:dyDescent="0.3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row>
    <row r="116" spans="1:100" x14ac:dyDescent="0.3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row>
    <row r="117" spans="1:100" x14ac:dyDescent="0.3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row>
    <row r="118" spans="1:100" x14ac:dyDescent="0.3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row>
    <row r="119" spans="1:100" x14ac:dyDescent="0.3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row>
    <row r="120" spans="1:100" x14ac:dyDescent="0.3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row>
    <row r="121" spans="1:100" x14ac:dyDescent="0.3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row>
    <row r="122" spans="1:100" x14ac:dyDescent="0.3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row>
    <row r="123" spans="1:100" x14ac:dyDescent="0.3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row>
    <row r="124" spans="1:100" x14ac:dyDescent="0.3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row>
    <row r="125" spans="1:100" x14ac:dyDescent="0.3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row>
    <row r="126" spans="1:100" x14ac:dyDescent="0.3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row>
    <row r="127" spans="1:100" x14ac:dyDescent="0.3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row>
    <row r="128" spans="1:100" x14ac:dyDescent="0.3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row>
    <row r="129" spans="1:83" x14ac:dyDescent="0.3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row>
    <row r="130" spans="1:83" x14ac:dyDescent="0.3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row>
    <row r="131" spans="1:83" x14ac:dyDescent="0.3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row>
    <row r="132" spans="1:83" x14ac:dyDescent="0.3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row>
    <row r="133" spans="1:83" x14ac:dyDescent="0.3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row>
    <row r="134" spans="1:83" x14ac:dyDescent="0.3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row>
    <row r="135" spans="1:83" x14ac:dyDescent="0.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row>
    <row r="136" spans="1:83" x14ac:dyDescent="0.3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row>
    <row r="137" spans="1:83" x14ac:dyDescent="0.3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row>
    <row r="138" spans="1:83" x14ac:dyDescent="0.3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row>
    <row r="139" spans="1:83" x14ac:dyDescent="0.3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row>
    <row r="140" spans="1:83" x14ac:dyDescent="0.3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row>
    <row r="141" spans="1:83" x14ac:dyDescent="0.3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row>
    <row r="142" spans="1:83" x14ac:dyDescent="0.3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row>
    <row r="143" spans="1:83" x14ac:dyDescent="0.3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row>
    <row r="144" spans="1:83" x14ac:dyDescent="0.3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row>
    <row r="145" spans="1:83" x14ac:dyDescent="0.3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row>
    <row r="146" spans="1:83" x14ac:dyDescent="0.3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row>
    <row r="147" spans="1:83" x14ac:dyDescent="0.3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row>
    <row r="148" spans="1:83" x14ac:dyDescent="0.3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row>
    <row r="149" spans="1:83" x14ac:dyDescent="0.3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row>
    <row r="150" spans="1:83" x14ac:dyDescent="0.3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row>
    <row r="151" spans="1:83" x14ac:dyDescent="0.3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row>
    <row r="152" spans="1:83" x14ac:dyDescent="0.3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row>
    <row r="153" spans="1:83" x14ac:dyDescent="0.3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row>
    <row r="154" spans="1:83" x14ac:dyDescent="0.3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row>
    <row r="155" spans="1:83" x14ac:dyDescent="0.3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row>
    <row r="156" spans="1:83" x14ac:dyDescent="0.3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row>
    <row r="157" spans="1:83" x14ac:dyDescent="0.3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row>
    <row r="158" spans="1:83" x14ac:dyDescent="0.3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row>
    <row r="159" spans="1:83" x14ac:dyDescent="0.3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row>
    <row r="160" spans="1:83" x14ac:dyDescent="0.3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row>
    <row r="161" spans="1:83" x14ac:dyDescent="0.3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row>
    <row r="162" spans="1:83" x14ac:dyDescent="0.3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row>
    <row r="163" spans="1:83" x14ac:dyDescent="0.3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row>
    <row r="164" spans="1:83" x14ac:dyDescent="0.3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row>
    <row r="165" spans="1:83" x14ac:dyDescent="0.3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row>
    <row r="166" spans="1:83" x14ac:dyDescent="0.3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row>
    <row r="167" spans="1:83" x14ac:dyDescent="0.3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row>
    <row r="168" spans="1:83" x14ac:dyDescent="0.3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row>
    <row r="169" spans="1:83" x14ac:dyDescent="0.3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row>
    <row r="170" spans="1:83" x14ac:dyDescent="0.3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row>
    <row r="171" spans="1:83" x14ac:dyDescent="0.3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row>
    <row r="172" spans="1:83" x14ac:dyDescent="0.35">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row>
    <row r="173" spans="1:83" x14ac:dyDescent="0.35">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row>
    <row r="174" spans="1:83" x14ac:dyDescent="0.35">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row>
    <row r="175" spans="1:83" x14ac:dyDescent="0.35">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row>
    <row r="176" spans="1:83" x14ac:dyDescent="0.35">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row>
    <row r="177" spans="2:83" x14ac:dyDescent="0.35">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row>
    <row r="178" spans="2:83" x14ac:dyDescent="0.35">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row>
    <row r="179" spans="2:83" x14ac:dyDescent="0.35">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row>
    <row r="180" spans="2:83" x14ac:dyDescent="0.35">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row>
    <row r="181" spans="2:83" x14ac:dyDescent="0.35">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row>
    <row r="182" spans="2:83" x14ac:dyDescent="0.35">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row>
    <row r="183" spans="2:83" x14ac:dyDescent="0.35">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row>
    <row r="184" spans="2:83" x14ac:dyDescent="0.35">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row>
    <row r="185" spans="2:83" x14ac:dyDescent="0.35">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row>
    <row r="186" spans="2:83" x14ac:dyDescent="0.35">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row>
    <row r="187" spans="2:83" x14ac:dyDescent="0.35">
      <c r="B187" s="36"/>
      <c r="C187" s="36"/>
      <c r="D187" s="36"/>
      <c r="E187" s="36"/>
      <c r="F187" s="36"/>
      <c r="G187" s="36"/>
      <c r="H187" s="36"/>
      <c r="I187" s="36"/>
      <c r="BI187" s="36"/>
      <c r="BJ187" s="36"/>
      <c r="BK187" s="36"/>
      <c r="BL187" s="36"/>
      <c r="BM187" s="36"/>
      <c r="BN187" s="36"/>
    </row>
    <row r="188" spans="2:83" x14ac:dyDescent="0.35">
      <c r="B188" s="36"/>
      <c r="C188" s="36"/>
      <c r="D188" s="36"/>
      <c r="E188" s="36"/>
      <c r="F188" s="36"/>
      <c r="G188" s="36"/>
      <c r="H188" s="36"/>
      <c r="I188" s="36"/>
      <c r="BI188" s="36"/>
      <c r="BJ188" s="36"/>
      <c r="BK188" s="36"/>
      <c r="BL188" s="36"/>
      <c r="BM188" s="36"/>
      <c r="BN188" s="36"/>
    </row>
    <row r="189" spans="2:83" x14ac:dyDescent="0.35">
      <c r="B189" s="36"/>
      <c r="C189" s="36"/>
      <c r="D189" s="36"/>
      <c r="E189" s="36"/>
      <c r="F189" s="36"/>
      <c r="G189" s="36"/>
      <c r="H189" s="36"/>
      <c r="I189" s="36"/>
      <c r="BI189" s="36"/>
      <c r="BJ189" s="36"/>
      <c r="BK189" s="36"/>
      <c r="BL189" s="36"/>
      <c r="BM189" s="36"/>
      <c r="BN189" s="36"/>
    </row>
    <row r="190" spans="2:83" x14ac:dyDescent="0.35">
      <c r="B190" s="36"/>
      <c r="C190" s="36"/>
      <c r="D190" s="36"/>
      <c r="E190" s="36"/>
      <c r="F190" s="36"/>
      <c r="G190" s="36"/>
      <c r="H190" s="36"/>
      <c r="I190" s="36"/>
      <c r="BI190" s="36"/>
      <c r="BJ190" s="36"/>
      <c r="BK190" s="36"/>
      <c r="BL190" s="36"/>
      <c r="BM190" s="36"/>
      <c r="BN190" s="36"/>
    </row>
    <row r="191" spans="2:83" x14ac:dyDescent="0.35">
      <c r="BI191" s="36"/>
      <c r="BJ191" s="36"/>
      <c r="BK191" s="36"/>
      <c r="BL191" s="36"/>
      <c r="BM191" s="36"/>
      <c r="BN191" s="36"/>
    </row>
    <row r="192" spans="2:83" x14ac:dyDescent="0.35">
      <c r="BI192" s="36"/>
      <c r="BJ192" s="36"/>
      <c r="BK192" s="36"/>
      <c r="BL192" s="36"/>
      <c r="BM192" s="36"/>
      <c r="BN192" s="36"/>
    </row>
    <row r="193" spans="61:66" x14ac:dyDescent="0.35">
      <c r="BI193" s="36"/>
      <c r="BJ193" s="36"/>
      <c r="BK193" s="36"/>
      <c r="BL193" s="36"/>
      <c r="BM193" s="36"/>
      <c r="BN193" s="36"/>
    </row>
    <row r="194" spans="61:66" x14ac:dyDescent="0.35">
      <c r="BI194" s="36"/>
      <c r="BJ194" s="36"/>
      <c r="BK194" s="36"/>
      <c r="BL194" s="36"/>
      <c r="BM194" s="36"/>
      <c r="BN194" s="36"/>
    </row>
  </sheetData>
  <mergeCells count="1142">
    <mergeCell ref="AD92:AE93"/>
    <mergeCell ref="AJ92:AK93"/>
    <mergeCell ref="AL92:AM93"/>
    <mergeCell ref="B2:I4"/>
    <mergeCell ref="J74:K75"/>
    <mergeCell ref="L74:M75"/>
    <mergeCell ref="J60:K61"/>
    <mergeCell ref="L60:M61"/>
    <mergeCell ref="J62:K63"/>
    <mergeCell ref="J64:K65"/>
    <mergeCell ref="J66:K67"/>
    <mergeCell ref="J56:K57"/>
    <mergeCell ref="L56:M57"/>
    <mergeCell ref="J2:BG4"/>
    <mergeCell ref="E6:I23"/>
    <mergeCell ref="E24:I41"/>
    <mergeCell ref="J6:K7"/>
    <mergeCell ref="T26:U27"/>
    <mergeCell ref="Z26:AA27"/>
    <mergeCell ref="AB26:AC27"/>
    <mergeCell ref="T34:U35"/>
    <mergeCell ref="T30:U31"/>
    <mergeCell ref="T28:U29"/>
    <mergeCell ref="J50:K51"/>
    <mergeCell ref="L50:M51"/>
    <mergeCell ref="J44:K45"/>
    <mergeCell ref="J46:K47"/>
    <mergeCell ref="J48:K49"/>
    <mergeCell ref="B6:D95"/>
    <mergeCell ref="J14:K15"/>
    <mergeCell ref="L10:M11"/>
    <mergeCell ref="L12:M13"/>
    <mergeCell ref="J92:K93"/>
    <mergeCell ref="L92:M93"/>
    <mergeCell ref="J78:K79"/>
    <mergeCell ref="AF92:AG93"/>
    <mergeCell ref="AH92:AI93"/>
    <mergeCell ref="AL48:AM49"/>
    <mergeCell ref="AF50:AG51"/>
    <mergeCell ref="AJ68:AK69"/>
    <mergeCell ref="AL68:AM69"/>
    <mergeCell ref="AD70:AE71"/>
    <mergeCell ref="AH90:AI91"/>
    <mergeCell ref="T74:U75"/>
    <mergeCell ref="Z74:AA75"/>
    <mergeCell ref="AB74:AC75"/>
    <mergeCell ref="T78:U79"/>
    <mergeCell ref="T60:U61"/>
    <mergeCell ref="Z60:AA61"/>
    <mergeCell ref="AB60:AC61"/>
    <mergeCell ref="T62:U63"/>
    <mergeCell ref="T64:U65"/>
    <mergeCell ref="T66:U67"/>
    <mergeCell ref="AB66:AC67"/>
    <mergeCell ref="AB64:AC65"/>
    <mergeCell ref="V64:W65"/>
    <mergeCell ref="T76:U77"/>
    <mergeCell ref="T80:U81"/>
    <mergeCell ref="AJ90:AK91"/>
    <mergeCell ref="AL90:AM91"/>
    <mergeCell ref="AD80:AE81"/>
    <mergeCell ref="AF80:AG81"/>
    <mergeCell ref="AH80:AI81"/>
    <mergeCell ref="AJ80:AK81"/>
    <mergeCell ref="AL80:AM81"/>
    <mergeCell ref="AD82:AE83"/>
    <mergeCell ref="AF82:AG83"/>
    <mergeCell ref="T82:U83"/>
    <mergeCell ref="T90:U91"/>
    <mergeCell ref="AJ54:AK55"/>
    <mergeCell ref="AD78:AE79"/>
    <mergeCell ref="AJ78:AK79"/>
    <mergeCell ref="AL78:AM79"/>
    <mergeCell ref="AF78:AG79"/>
    <mergeCell ref="AH78:AI79"/>
    <mergeCell ref="AD62:AE63"/>
    <mergeCell ref="AF62:AG63"/>
    <mergeCell ref="AD64:AE65"/>
    <mergeCell ref="AD66:AE67"/>
    <mergeCell ref="AL62:AM63"/>
    <mergeCell ref="AL64:AM65"/>
    <mergeCell ref="AL66:AM67"/>
    <mergeCell ref="AF64:AG65"/>
    <mergeCell ref="AJ70:AK71"/>
    <mergeCell ref="AL70:AM71"/>
    <mergeCell ref="AD72:AE73"/>
    <mergeCell ref="AD90:AE91"/>
    <mergeCell ref="AD76:AE77"/>
    <mergeCell ref="AJ62:AK63"/>
    <mergeCell ref="AJ64:AK65"/>
    <mergeCell ref="AF72:AG73"/>
    <mergeCell ref="AD86:AE87"/>
    <mergeCell ref="AF86:AG87"/>
    <mergeCell ref="AF90:AG91"/>
    <mergeCell ref="AH82:AI83"/>
    <mergeCell ref="AJ82:AK83"/>
    <mergeCell ref="AL82:AM83"/>
    <mergeCell ref="L30:M31"/>
    <mergeCell ref="T32:U33"/>
    <mergeCell ref="Z32:AA33"/>
    <mergeCell ref="J32:K33"/>
    <mergeCell ref="L32:M33"/>
    <mergeCell ref="J30:K31"/>
    <mergeCell ref="J34:K35"/>
    <mergeCell ref="R30:S31"/>
    <mergeCell ref="R32:S33"/>
    <mergeCell ref="R34:S35"/>
    <mergeCell ref="T50:U51"/>
    <mergeCell ref="AB62:AC63"/>
    <mergeCell ref="V62:W63"/>
    <mergeCell ref="AB50:AC51"/>
    <mergeCell ref="T46:U47"/>
    <mergeCell ref="T48:U49"/>
    <mergeCell ref="AB48:AC49"/>
    <mergeCell ref="AB46:AC47"/>
    <mergeCell ref="V44:W45"/>
    <mergeCell ref="N30:O31"/>
    <mergeCell ref="N32:O33"/>
    <mergeCell ref="N34:O35"/>
    <mergeCell ref="L44:M45"/>
    <mergeCell ref="L46:M47"/>
    <mergeCell ref="L48:M49"/>
    <mergeCell ref="N44:O45"/>
    <mergeCell ref="N46:O47"/>
    <mergeCell ref="P46:Q47"/>
    <mergeCell ref="N48:O49"/>
    <mergeCell ref="R44:S45"/>
    <mergeCell ref="X30:Y31"/>
    <mergeCell ref="BD92:BE93"/>
    <mergeCell ref="BF92:BG93"/>
    <mergeCell ref="BF78:BG79"/>
    <mergeCell ref="AX90:AY91"/>
    <mergeCell ref="BD90:BE91"/>
    <mergeCell ref="BF90:BG91"/>
    <mergeCell ref="AX82:AY83"/>
    <mergeCell ref="AZ82:BA83"/>
    <mergeCell ref="BB82:BC83"/>
    <mergeCell ref="BD82:BE83"/>
    <mergeCell ref="BF82:BG83"/>
    <mergeCell ref="AZ90:BA91"/>
    <mergeCell ref="BB90:BC91"/>
    <mergeCell ref="AZ92:BA93"/>
    <mergeCell ref="BB92:BC93"/>
    <mergeCell ref="AX92:AY93"/>
    <mergeCell ref="BB94:BC95"/>
    <mergeCell ref="BD80:BE81"/>
    <mergeCell ref="BF80:BG81"/>
    <mergeCell ref="AX86:AY87"/>
    <mergeCell ref="AX80:AY81"/>
    <mergeCell ref="AZ80:BA81"/>
    <mergeCell ref="BB80:BC81"/>
    <mergeCell ref="AX94:AY95"/>
    <mergeCell ref="AZ94:BA95"/>
    <mergeCell ref="BB62:BC63"/>
    <mergeCell ref="BD62:BE63"/>
    <mergeCell ref="BF62:BG63"/>
    <mergeCell ref="AX64:AY65"/>
    <mergeCell ref="AZ64:BA65"/>
    <mergeCell ref="BB64:BC65"/>
    <mergeCell ref="BD64:BE65"/>
    <mergeCell ref="BF64:BG65"/>
    <mergeCell ref="AZ50:BA51"/>
    <mergeCell ref="BB50:BC51"/>
    <mergeCell ref="AZ56:BA57"/>
    <mergeCell ref="BB56:BC57"/>
    <mergeCell ref="BD50:BE51"/>
    <mergeCell ref="BF50:BG51"/>
    <mergeCell ref="AX58:AY59"/>
    <mergeCell ref="AZ58:BA59"/>
    <mergeCell ref="BD58:BE59"/>
    <mergeCell ref="BF58:BG59"/>
    <mergeCell ref="BB32:BC33"/>
    <mergeCell ref="AZ26:BA27"/>
    <mergeCell ref="BB26:BC27"/>
    <mergeCell ref="BF34:BG35"/>
    <mergeCell ref="AX20:AY21"/>
    <mergeCell ref="AZ20:BA21"/>
    <mergeCell ref="BD76:BE77"/>
    <mergeCell ref="BF76:BG77"/>
    <mergeCell ref="BD72:BE73"/>
    <mergeCell ref="BF72:BG73"/>
    <mergeCell ref="AZ86:BA87"/>
    <mergeCell ref="BB86:BC87"/>
    <mergeCell ref="BD38:BE39"/>
    <mergeCell ref="BF38:BG39"/>
    <mergeCell ref="AX40:AY41"/>
    <mergeCell ref="AZ40:BA41"/>
    <mergeCell ref="BB40:BC41"/>
    <mergeCell ref="BD40:BE41"/>
    <mergeCell ref="BD46:BE47"/>
    <mergeCell ref="BF46:BG47"/>
    <mergeCell ref="AX48:AY49"/>
    <mergeCell ref="AZ48:BA49"/>
    <mergeCell ref="AZ60:BA61"/>
    <mergeCell ref="BB60:BC61"/>
    <mergeCell ref="BD42:BE43"/>
    <mergeCell ref="BF42:BG43"/>
    <mergeCell ref="BF40:BG41"/>
    <mergeCell ref="BD52:BE53"/>
    <mergeCell ref="BF52:BG53"/>
    <mergeCell ref="BD54:BE55"/>
    <mergeCell ref="BF54:BG55"/>
    <mergeCell ref="AZ62:BA63"/>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4:BA45"/>
    <mergeCell ref="AX44:AY45"/>
    <mergeCell ref="BD32:BE33"/>
    <mergeCell ref="BF32:BG33"/>
    <mergeCell ref="AX26:AY27"/>
    <mergeCell ref="BD26:BE27"/>
    <mergeCell ref="BF26:BG27"/>
    <mergeCell ref="AX28:AY29"/>
    <mergeCell ref="AZ28:BA29"/>
    <mergeCell ref="BB28:BC29"/>
    <mergeCell ref="BD28:BE29"/>
    <mergeCell ref="BF28:BG29"/>
    <mergeCell ref="AX30:AY31"/>
    <mergeCell ref="AZ30:BA31"/>
    <mergeCell ref="BB30:BC31"/>
    <mergeCell ref="BD30:BE31"/>
    <mergeCell ref="BF30:BG31"/>
    <mergeCell ref="AZ32:BA33"/>
    <mergeCell ref="AT90:AU91"/>
    <mergeCell ref="AV90:AW91"/>
    <mergeCell ref="AT80:AU81"/>
    <mergeCell ref="AV80:AW81"/>
    <mergeCell ref="AN82:AO83"/>
    <mergeCell ref="AP82:AQ83"/>
    <mergeCell ref="AR82:AS83"/>
    <mergeCell ref="AT82:AU83"/>
    <mergeCell ref="AV82:AW83"/>
    <mergeCell ref="AP92:AQ93"/>
    <mergeCell ref="AR92:AS93"/>
    <mergeCell ref="AR94:AS95"/>
    <mergeCell ref="AT94:AU95"/>
    <mergeCell ref="AV94:AW95"/>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AN92:AO93"/>
    <mergeCell ref="AT92:AU93"/>
    <mergeCell ref="AV92:AW93"/>
    <mergeCell ref="AP78:AQ79"/>
    <mergeCell ref="AR78:AS79"/>
    <mergeCell ref="AN80:AO81"/>
    <mergeCell ref="AP80:AQ81"/>
    <mergeCell ref="AR80:AS81"/>
    <mergeCell ref="AN74:AO75"/>
    <mergeCell ref="AP90:AQ91"/>
    <mergeCell ref="AR90:AS91"/>
    <mergeCell ref="AP62:AQ63"/>
    <mergeCell ref="AR62:AS63"/>
    <mergeCell ref="AT62:AU63"/>
    <mergeCell ref="AV62:AW63"/>
    <mergeCell ref="AV84:AW85"/>
    <mergeCell ref="AN86:AO87"/>
    <mergeCell ref="AP86:AQ87"/>
    <mergeCell ref="AR86:AS87"/>
    <mergeCell ref="AN88:AO89"/>
    <mergeCell ref="AP88:AQ89"/>
    <mergeCell ref="AR88:AS89"/>
    <mergeCell ref="AP84:AQ85"/>
    <mergeCell ref="AR84:AS85"/>
    <mergeCell ref="AT84:AU85"/>
    <mergeCell ref="AV78:AW79"/>
    <mergeCell ref="AT88:AU89"/>
    <mergeCell ref="AV88:AW89"/>
    <mergeCell ref="AV68:AW69"/>
    <mergeCell ref="AN78:AO79"/>
    <mergeCell ref="AT78:AU79"/>
    <mergeCell ref="AN90:AO91"/>
    <mergeCell ref="L6:M7"/>
    <mergeCell ref="L8:M9"/>
    <mergeCell ref="J8:K9"/>
    <mergeCell ref="E60:I77"/>
    <mergeCell ref="T8:U9"/>
    <mergeCell ref="Z8:AA9"/>
    <mergeCell ref="AB8:AC9"/>
    <mergeCell ref="AV6:AW7"/>
    <mergeCell ref="AN8:AO9"/>
    <mergeCell ref="AT8:AU9"/>
    <mergeCell ref="AV8:AW9"/>
    <mergeCell ref="AF6:AG7"/>
    <mergeCell ref="AH6:AI7"/>
    <mergeCell ref="AF8:AG9"/>
    <mergeCell ref="AH8:AI9"/>
    <mergeCell ref="AD10:AE11"/>
    <mergeCell ref="AF10:AG11"/>
    <mergeCell ref="AH10:AI11"/>
    <mergeCell ref="AJ10:AK11"/>
    <mergeCell ref="R6:S7"/>
    <mergeCell ref="P6:Q7"/>
    <mergeCell ref="J10:K11"/>
    <mergeCell ref="J12:K13"/>
    <mergeCell ref="AJ26:AK27"/>
    <mergeCell ref="AL26:AM27"/>
    <mergeCell ref="AT16:AU17"/>
    <mergeCell ref="AV16:AW17"/>
    <mergeCell ref="AF24:AG25"/>
    <mergeCell ref="AH24:AI25"/>
    <mergeCell ref="AF26:AG27"/>
    <mergeCell ref="AH26:AI27"/>
    <mergeCell ref="AT22:AU23"/>
    <mergeCell ref="BI14:BN31"/>
    <mergeCell ref="BI32:BN49"/>
    <mergeCell ref="BI50:BN67"/>
    <mergeCell ref="BI68:BN89"/>
    <mergeCell ref="E42:I59"/>
    <mergeCell ref="E78:I95"/>
    <mergeCell ref="J96:S101"/>
    <mergeCell ref="T96:AC101"/>
    <mergeCell ref="AD96:AM10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L10:AM11"/>
    <mergeCell ref="AD12:AE13"/>
    <mergeCell ref="AF12:AG13"/>
    <mergeCell ref="AH12:AI13"/>
    <mergeCell ref="AJ12:AK13"/>
    <mergeCell ref="AL12:AM13"/>
    <mergeCell ref="N6:O7"/>
    <mergeCell ref="AN96:AW101"/>
    <mergeCell ref="AX96:BG101"/>
    <mergeCell ref="T6:U7"/>
    <mergeCell ref="N8:O9"/>
    <mergeCell ref="N10:O11"/>
    <mergeCell ref="N12:O13"/>
    <mergeCell ref="N14:O15"/>
    <mergeCell ref="P8:Q9"/>
    <mergeCell ref="P10:Q11"/>
    <mergeCell ref="P12:Q13"/>
    <mergeCell ref="P14:Q15"/>
    <mergeCell ref="R14:S15"/>
    <mergeCell ref="R12:S13"/>
    <mergeCell ref="R10:S11"/>
    <mergeCell ref="R8:S9"/>
    <mergeCell ref="P66:Q67"/>
    <mergeCell ref="P30:Q31"/>
    <mergeCell ref="P32:Q33"/>
    <mergeCell ref="P34:Q35"/>
    <mergeCell ref="N50:O51"/>
    <mergeCell ref="P48:Q49"/>
    <mergeCell ref="P50:Q51"/>
    <mergeCell ref="N56:O57"/>
    <mergeCell ref="P56:Q57"/>
    <mergeCell ref="P60:Q61"/>
    <mergeCell ref="R60:S61"/>
    <mergeCell ref="R56:S57"/>
    <mergeCell ref="R50:S51"/>
    <mergeCell ref="R42:S43"/>
    <mergeCell ref="J16:K17"/>
    <mergeCell ref="L16:M17"/>
    <mergeCell ref="N16:O17"/>
    <mergeCell ref="P16:Q17"/>
    <mergeCell ref="R16:S17"/>
    <mergeCell ref="N24:O25"/>
    <mergeCell ref="P24:Q25"/>
    <mergeCell ref="R24:S25"/>
    <mergeCell ref="J28:K29"/>
    <mergeCell ref="L28:M29"/>
    <mergeCell ref="J24:K25"/>
    <mergeCell ref="L24:M25"/>
    <mergeCell ref="J26:K27"/>
    <mergeCell ref="L26:M27"/>
    <mergeCell ref="R26:S27"/>
    <mergeCell ref="P26:Q27"/>
    <mergeCell ref="N26:O27"/>
    <mergeCell ref="N28:O29"/>
    <mergeCell ref="P28:Q29"/>
    <mergeCell ref="R28:S29"/>
    <mergeCell ref="J18:K19"/>
    <mergeCell ref="L18:M19"/>
    <mergeCell ref="N18:O19"/>
    <mergeCell ref="P18:Q19"/>
    <mergeCell ref="R18:S19"/>
    <mergeCell ref="J20:K21"/>
    <mergeCell ref="L20:M21"/>
    <mergeCell ref="N20:O21"/>
    <mergeCell ref="P20:Q21"/>
    <mergeCell ref="L14:M15"/>
    <mergeCell ref="T24:U25"/>
    <mergeCell ref="R92:S93"/>
    <mergeCell ref="P64:Q65"/>
    <mergeCell ref="R64:S65"/>
    <mergeCell ref="J80:K81"/>
    <mergeCell ref="J82:K83"/>
    <mergeCell ref="L80:M81"/>
    <mergeCell ref="L82:M83"/>
    <mergeCell ref="N80:O81"/>
    <mergeCell ref="N82:O83"/>
    <mergeCell ref="P78:Q79"/>
    <mergeCell ref="R78:S79"/>
    <mergeCell ref="N74:O75"/>
    <mergeCell ref="P74:Q75"/>
    <mergeCell ref="R74:S75"/>
    <mergeCell ref="R66:S67"/>
    <mergeCell ref="N78:O79"/>
    <mergeCell ref="L66:M67"/>
    <mergeCell ref="L64:M65"/>
    <mergeCell ref="N64:O65"/>
    <mergeCell ref="N90:O91"/>
    <mergeCell ref="N92:O93"/>
    <mergeCell ref="J76:K77"/>
    <mergeCell ref="L76:M77"/>
    <mergeCell ref="N76:O77"/>
    <mergeCell ref="J86:K87"/>
    <mergeCell ref="L90:M91"/>
    <mergeCell ref="L78:M79"/>
    <mergeCell ref="J90:K91"/>
    <mergeCell ref="J84:K85"/>
    <mergeCell ref="L84:M85"/>
    <mergeCell ref="AB18:AC19"/>
    <mergeCell ref="V18:W19"/>
    <mergeCell ref="X18:Y19"/>
    <mergeCell ref="Z18:AA19"/>
    <mergeCell ref="L34:M35"/>
    <mergeCell ref="P80:Q81"/>
    <mergeCell ref="P82:Q83"/>
    <mergeCell ref="P90:Q91"/>
    <mergeCell ref="L62:M63"/>
    <mergeCell ref="N62:O63"/>
    <mergeCell ref="P62:Q63"/>
    <mergeCell ref="R62:S63"/>
    <mergeCell ref="L86:M87"/>
    <mergeCell ref="N86:O87"/>
    <mergeCell ref="N36:O37"/>
    <mergeCell ref="P36:Q37"/>
    <mergeCell ref="R36:S37"/>
    <mergeCell ref="P76:Q77"/>
    <mergeCell ref="R76:S77"/>
    <mergeCell ref="N60:O61"/>
    <mergeCell ref="N72:O73"/>
    <mergeCell ref="P72:Q73"/>
    <mergeCell ref="R72:S73"/>
    <mergeCell ref="R48:S49"/>
    <mergeCell ref="R80:S81"/>
    <mergeCell ref="R82:S83"/>
    <mergeCell ref="R90:S91"/>
    <mergeCell ref="N84:O85"/>
    <mergeCell ref="P84:Q85"/>
    <mergeCell ref="Z28:AA29"/>
    <mergeCell ref="Z30:AA31"/>
    <mergeCell ref="Z34:AA35"/>
    <mergeCell ref="AB32:AC33"/>
    <mergeCell ref="V6:W7"/>
    <mergeCell ref="X6:Y7"/>
    <mergeCell ref="V24:W25"/>
    <mergeCell ref="X24:Y25"/>
    <mergeCell ref="AB28:AC29"/>
    <mergeCell ref="T10:U11"/>
    <mergeCell ref="T12:U13"/>
    <mergeCell ref="T14:U15"/>
    <mergeCell ref="T16:U17"/>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T84:U85"/>
    <mergeCell ref="V84:W85"/>
    <mergeCell ref="X84:Y85"/>
    <mergeCell ref="Z84:AA85"/>
    <mergeCell ref="AB84:AC85"/>
    <mergeCell ref="T86:U87"/>
    <mergeCell ref="V86:W87"/>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0:AI31"/>
    <mergeCell ref="AJ30:AK31"/>
    <mergeCell ref="AL30:AM31"/>
    <mergeCell ref="AF32:AG33"/>
    <mergeCell ref="AH32:AI33"/>
    <mergeCell ref="AH14:AI15"/>
    <mergeCell ref="AJ14:AK15"/>
    <mergeCell ref="AL14:AM15"/>
    <mergeCell ref="AP22:AQ23"/>
    <mergeCell ref="AR22:AS23"/>
    <mergeCell ref="AF14:AG15"/>
    <mergeCell ref="AF18:AG19"/>
    <mergeCell ref="AH18:AI19"/>
    <mergeCell ref="AP20:AQ21"/>
    <mergeCell ref="AR20:AS21"/>
    <mergeCell ref="AD18:AE19"/>
    <mergeCell ref="AD14:AE15"/>
    <mergeCell ref="AP18:AQ19"/>
    <mergeCell ref="AR18:AS19"/>
    <mergeCell ref="X78:Y79"/>
    <mergeCell ref="V78:W79"/>
    <mergeCell ref="V80:W81"/>
    <mergeCell ref="X80:Y81"/>
    <mergeCell ref="V82:W83"/>
    <mergeCell ref="V90:W91"/>
    <mergeCell ref="V92:W93"/>
    <mergeCell ref="X82:Y83"/>
    <mergeCell ref="X90:Y91"/>
    <mergeCell ref="X92:Y93"/>
    <mergeCell ref="AB92:AC93"/>
    <mergeCell ref="AB90:AC91"/>
    <mergeCell ref="AB82:AC83"/>
    <mergeCell ref="AB80:AC81"/>
    <mergeCell ref="AB78:AC79"/>
    <mergeCell ref="Z78:AA79"/>
    <mergeCell ref="Z80:AA81"/>
    <mergeCell ref="Z82:AA83"/>
    <mergeCell ref="Z90:AA91"/>
    <mergeCell ref="Z92:AA93"/>
    <mergeCell ref="AJ18:AK19"/>
    <mergeCell ref="AN26:AO27"/>
    <mergeCell ref="AJ24:AK25"/>
    <mergeCell ref="AL24:AM25"/>
    <mergeCell ref="X26:Y27"/>
    <mergeCell ref="X28:Y29"/>
    <mergeCell ref="AP6:AQ7"/>
    <mergeCell ref="AR6:AS7"/>
    <mergeCell ref="AP8:AQ9"/>
    <mergeCell ref="AR8:AS9"/>
    <mergeCell ref="AN10:AO11"/>
    <mergeCell ref="AP10:AQ11"/>
    <mergeCell ref="AR10:AS11"/>
    <mergeCell ref="AD16:AE17"/>
    <mergeCell ref="AF16:AG17"/>
    <mergeCell ref="AH16:AI17"/>
    <mergeCell ref="AJ16:AK17"/>
    <mergeCell ref="AL16:AM17"/>
    <mergeCell ref="AN16:AO17"/>
    <mergeCell ref="AP16:AQ17"/>
    <mergeCell ref="AR16:AS17"/>
    <mergeCell ref="AL18:AM19"/>
    <mergeCell ref="AN18:AO19"/>
    <mergeCell ref="AX74:AY75"/>
    <mergeCell ref="BB10:BC11"/>
    <mergeCell ref="BB12:BC13"/>
    <mergeCell ref="BB14:BC15"/>
    <mergeCell ref="AX10:AY11"/>
    <mergeCell ref="AX12:AY13"/>
    <mergeCell ref="AX14:AY15"/>
    <mergeCell ref="AX16:AY17"/>
    <mergeCell ref="AX24:AY25"/>
    <mergeCell ref="AX32:AY33"/>
    <mergeCell ref="BB18:BC19"/>
    <mergeCell ref="AZ78:BA79"/>
    <mergeCell ref="BB78:BC79"/>
    <mergeCell ref="BB66:BC67"/>
    <mergeCell ref="BB20:BC21"/>
    <mergeCell ref="AX22:AY23"/>
    <mergeCell ref="AZ22:BA23"/>
    <mergeCell ref="BB22:BC23"/>
    <mergeCell ref="AX42:AY43"/>
    <mergeCell ref="AZ42:BA43"/>
    <mergeCell ref="BB42:BC43"/>
    <mergeCell ref="AX52:AY53"/>
    <mergeCell ref="AZ52:BA53"/>
    <mergeCell ref="BB52:BC53"/>
    <mergeCell ref="AX54:AY55"/>
    <mergeCell ref="AZ54:BA55"/>
    <mergeCell ref="BB54:BC55"/>
    <mergeCell ref="AX38:AY39"/>
    <mergeCell ref="AZ38:BA39"/>
    <mergeCell ref="BB38:BC39"/>
    <mergeCell ref="AZ36:BA37"/>
    <mergeCell ref="AX62:AY63"/>
    <mergeCell ref="BB36:BC37"/>
    <mergeCell ref="BD36:BE37"/>
    <mergeCell ref="BF36:BG37"/>
    <mergeCell ref="AX56:AY57"/>
    <mergeCell ref="BD56:BE57"/>
    <mergeCell ref="BF56:BG57"/>
    <mergeCell ref="AX60:AY61"/>
    <mergeCell ref="BD60:BE61"/>
    <mergeCell ref="BF60:BG61"/>
    <mergeCell ref="AX50:AY51"/>
    <mergeCell ref="AP34:AQ35"/>
    <mergeCell ref="AR34:AS35"/>
    <mergeCell ref="BB44:BC45"/>
    <mergeCell ref="BD44:BE45"/>
    <mergeCell ref="BF44:BG45"/>
    <mergeCell ref="AX46:AY47"/>
    <mergeCell ref="AZ46:BA47"/>
    <mergeCell ref="BB46:BC47"/>
    <mergeCell ref="AX34:AY35"/>
    <mergeCell ref="AZ34:BA35"/>
    <mergeCell ref="BB34:BC35"/>
    <mergeCell ref="AT46:AU47"/>
    <mergeCell ref="AV46:AW47"/>
    <mergeCell ref="AV54:AW55"/>
    <mergeCell ref="BB58:BC59"/>
    <mergeCell ref="BB48:BC49"/>
    <mergeCell ref="BD48:BE49"/>
    <mergeCell ref="BF48:BG49"/>
    <mergeCell ref="AV52:AW53"/>
    <mergeCell ref="AT38:AU39"/>
    <mergeCell ref="AV38:AW39"/>
    <mergeCell ref="AT42:AU43"/>
    <mergeCell ref="AJ94:AK95"/>
    <mergeCell ref="AL94:AM95"/>
    <mergeCell ref="AN94:AO95"/>
    <mergeCell ref="AP94:AQ95"/>
    <mergeCell ref="BD34:BE35"/>
    <mergeCell ref="AP48:AQ49"/>
    <mergeCell ref="AR48:AS49"/>
    <mergeCell ref="AT48:AU49"/>
    <mergeCell ref="AV48:AW49"/>
    <mergeCell ref="AP50:AQ51"/>
    <mergeCell ref="AN64:AO65"/>
    <mergeCell ref="AP64:AQ65"/>
    <mergeCell ref="AR64:AS65"/>
    <mergeCell ref="AT64:AU65"/>
    <mergeCell ref="AV64:AW65"/>
    <mergeCell ref="AN66:AO67"/>
    <mergeCell ref="AX78:AY79"/>
    <mergeCell ref="AP66:AQ67"/>
    <mergeCell ref="AR66:AS67"/>
    <mergeCell ref="AT66:AU67"/>
    <mergeCell ref="BD78:BE79"/>
    <mergeCell ref="AJ38:AK39"/>
    <mergeCell ref="AL38:AM39"/>
    <mergeCell ref="AJ34:AK35"/>
    <mergeCell ref="AL34:AM35"/>
    <mergeCell ref="AR36:AS37"/>
    <mergeCell ref="AV66:AW67"/>
    <mergeCell ref="AN62:AO63"/>
    <mergeCell ref="AP58:AQ59"/>
    <mergeCell ref="AR58:AS59"/>
    <mergeCell ref="AT58:AU59"/>
    <mergeCell ref="AV58:AW59"/>
    <mergeCell ref="N94:O95"/>
    <mergeCell ref="P94:Q95"/>
    <mergeCell ref="R94:S95"/>
    <mergeCell ref="T94:U95"/>
    <mergeCell ref="V94:W95"/>
    <mergeCell ref="X94:Y95"/>
    <mergeCell ref="Z94:AA95"/>
    <mergeCell ref="AB94:AC95"/>
    <mergeCell ref="AD94:AE95"/>
    <mergeCell ref="AF94:AG95"/>
    <mergeCell ref="AH94:AI95"/>
    <mergeCell ref="AH38:AI39"/>
    <mergeCell ref="P92:Q93"/>
    <mergeCell ref="AH48:AI49"/>
    <mergeCell ref="AH54:AI55"/>
    <mergeCell ref="V76:W77"/>
    <mergeCell ref="X76:Y77"/>
    <mergeCell ref="Z76:AA77"/>
    <mergeCell ref="N66:O67"/>
    <mergeCell ref="AH76:AI77"/>
    <mergeCell ref="Z64:AA65"/>
    <mergeCell ref="V60:W61"/>
    <mergeCell ref="X60:Y61"/>
    <mergeCell ref="X72:Y73"/>
    <mergeCell ref="Z72:AA73"/>
    <mergeCell ref="AB72:AC73"/>
    <mergeCell ref="AB76:AC77"/>
    <mergeCell ref="T92:U93"/>
    <mergeCell ref="Z50:AA51"/>
    <mergeCell ref="R46:S47"/>
    <mergeCell ref="P44:Q45"/>
    <mergeCell ref="AD68:AE69"/>
    <mergeCell ref="AT18:AU19"/>
    <mergeCell ref="AV18:AW19"/>
    <mergeCell ref="AX18:AY19"/>
    <mergeCell ref="AZ18:BA19"/>
    <mergeCell ref="BD94:BE95"/>
    <mergeCell ref="BF94:BG95"/>
    <mergeCell ref="J58:K59"/>
    <mergeCell ref="L58:M59"/>
    <mergeCell ref="N58:O59"/>
    <mergeCell ref="P58:Q59"/>
    <mergeCell ref="R58:S59"/>
    <mergeCell ref="T58:U59"/>
    <mergeCell ref="V58:W59"/>
    <mergeCell ref="X58:Y59"/>
    <mergeCell ref="Z58:AA59"/>
    <mergeCell ref="AB58:AC59"/>
    <mergeCell ref="AD58:AE59"/>
    <mergeCell ref="AF58:AG59"/>
    <mergeCell ref="AH58:AI59"/>
    <mergeCell ref="AJ58:AK59"/>
    <mergeCell ref="AL58:AM59"/>
    <mergeCell ref="AN58:AO59"/>
    <mergeCell ref="J36:K37"/>
    <mergeCell ref="L36:M37"/>
    <mergeCell ref="J94:K95"/>
    <mergeCell ref="AJ76:AK77"/>
    <mergeCell ref="L94:M95"/>
    <mergeCell ref="AF36:AG37"/>
    <mergeCell ref="BD66:BE67"/>
    <mergeCell ref="BF66:BG67"/>
    <mergeCell ref="AZ74:BA75"/>
    <mergeCell ref="BB74:BC75"/>
    <mergeCell ref="AJ72:AK73"/>
    <mergeCell ref="AH68:AI69"/>
    <mergeCell ref="AF66:AG67"/>
    <mergeCell ref="AF74:AG75"/>
    <mergeCell ref="AH74:AI75"/>
    <mergeCell ref="AX66:AY67"/>
    <mergeCell ref="AZ66:BA67"/>
    <mergeCell ref="BD74:BE75"/>
    <mergeCell ref="BF74:BG75"/>
    <mergeCell ref="AZ76:BA77"/>
    <mergeCell ref="AN70:AO71"/>
    <mergeCell ref="AP70:AQ71"/>
    <mergeCell ref="AR70:AS71"/>
    <mergeCell ref="AT70:AU71"/>
    <mergeCell ref="AV70:AW71"/>
    <mergeCell ref="BF68:BG69"/>
    <mergeCell ref="AX70:AY71"/>
    <mergeCell ref="AZ70:BA71"/>
    <mergeCell ref="BB70:BC71"/>
    <mergeCell ref="BD70:BE71"/>
    <mergeCell ref="BF70:BG71"/>
    <mergeCell ref="AX72:AY73"/>
    <mergeCell ref="AZ72:BA73"/>
    <mergeCell ref="BB72:BC73"/>
    <mergeCell ref="BD68:BE69"/>
    <mergeCell ref="BB76:BC77"/>
    <mergeCell ref="AR72:AS73"/>
    <mergeCell ref="AT72:AU73"/>
    <mergeCell ref="AV72:AW73"/>
    <mergeCell ref="AX68:AY69"/>
    <mergeCell ref="AZ68:BA69"/>
    <mergeCell ref="BB68:BC69"/>
    <mergeCell ref="AP74:AQ75"/>
    <mergeCell ref="AR74:AS75"/>
    <mergeCell ref="AT74:AU75"/>
    <mergeCell ref="AV74:AW75"/>
    <mergeCell ref="AL74:AM75"/>
    <mergeCell ref="AL72:AM73"/>
    <mergeCell ref="AH36:AI37"/>
    <mergeCell ref="AJ36:AK37"/>
    <mergeCell ref="AL36:AM37"/>
    <mergeCell ref="AN36:AO37"/>
    <mergeCell ref="AN38:AO39"/>
    <mergeCell ref="AP60:AQ61"/>
    <mergeCell ref="AR60:AS61"/>
    <mergeCell ref="AN72:AO73"/>
    <mergeCell ref="AP72:AQ73"/>
    <mergeCell ref="V66:W67"/>
    <mergeCell ref="V74:W75"/>
    <mergeCell ref="X64:Y65"/>
    <mergeCell ref="X66:Y67"/>
    <mergeCell ref="X74:Y75"/>
    <mergeCell ref="Z66:AA67"/>
    <mergeCell ref="AD74:AE75"/>
    <mergeCell ref="AJ74:AK75"/>
    <mergeCell ref="X70:Y71"/>
    <mergeCell ref="Z70:AA71"/>
    <mergeCell ref="AB70:AC71"/>
    <mergeCell ref="AH64:AI65"/>
    <mergeCell ref="AH66:AI67"/>
    <mergeCell ref="X68:Y69"/>
    <mergeCell ref="Z68:AA69"/>
    <mergeCell ref="AB68:AC69"/>
    <mergeCell ref="AH72:AI73"/>
    <mergeCell ref="AF68:AG69"/>
    <mergeCell ref="AN60:AO61"/>
    <mergeCell ref="AT60:AU61"/>
    <mergeCell ref="AV60:AW61"/>
    <mergeCell ref="AF70:AG71"/>
    <mergeCell ref="AH70:AI71"/>
    <mergeCell ref="AN48:AO49"/>
    <mergeCell ref="AR50:AS51"/>
    <mergeCell ref="AP56:AQ57"/>
    <mergeCell ref="AB36:AC37"/>
    <mergeCell ref="AD36:AE37"/>
    <mergeCell ref="AT44:AU45"/>
    <mergeCell ref="AR56:AS57"/>
    <mergeCell ref="AP36:AQ37"/>
    <mergeCell ref="Z44:AA45"/>
    <mergeCell ref="AB44:AC45"/>
    <mergeCell ref="AL54:AM55"/>
    <mergeCell ref="AN52:AO53"/>
    <mergeCell ref="AP52:AQ53"/>
    <mergeCell ref="AR52:AS53"/>
    <mergeCell ref="AN50:AO51"/>
    <mergeCell ref="AT50:AU51"/>
    <mergeCell ref="AF76:AG77"/>
    <mergeCell ref="AL76:AM77"/>
    <mergeCell ref="AN76:AO77"/>
    <mergeCell ref="AP76:AQ77"/>
    <mergeCell ref="AR76:AS77"/>
    <mergeCell ref="AT76:AU77"/>
    <mergeCell ref="AV76:AW77"/>
    <mergeCell ref="AX76:AY77"/>
    <mergeCell ref="AF20:AG21"/>
    <mergeCell ref="AH20:AI21"/>
    <mergeCell ref="AJ20:AK21"/>
    <mergeCell ref="AL20:AM21"/>
    <mergeCell ref="AD22:AE23"/>
    <mergeCell ref="AF22:AG23"/>
    <mergeCell ref="AH22:AI23"/>
    <mergeCell ref="AJ22:AK23"/>
    <mergeCell ref="AL22:AM23"/>
    <mergeCell ref="AD30:AE31"/>
    <mergeCell ref="AF30:AG31"/>
    <mergeCell ref="AD24:AE25"/>
    <mergeCell ref="AD26:AE27"/>
    <mergeCell ref="AV44:AW45"/>
    <mergeCell ref="AV28:AW29"/>
    <mergeCell ref="AT32:AU33"/>
    <mergeCell ref="AV32:AW33"/>
    <mergeCell ref="AP38:AQ39"/>
    <mergeCell ref="AR38:AS39"/>
    <mergeCell ref="AN54:AO55"/>
    <mergeCell ref="AD56:AE57"/>
    <mergeCell ref="AR46:AS47"/>
    <mergeCell ref="AP54:AQ55"/>
    <mergeCell ref="AR54:AS55"/>
    <mergeCell ref="AX36:AY37"/>
    <mergeCell ref="T38:U39"/>
    <mergeCell ref="V38:W39"/>
    <mergeCell ref="X38:Y39"/>
    <mergeCell ref="Z38:AA39"/>
    <mergeCell ref="AB38:AC39"/>
    <mergeCell ref="T40:U41"/>
    <mergeCell ref="V40:W41"/>
    <mergeCell ref="AL32:AM33"/>
    <mergeCell ref="T36:U37"/>
    <mergeCell ref="V36:W37"/>
    <mergeCell ref="X36:Y37"/>
    <mergeCell ref="V34:W35"/>
    <mergeCell ref="AD40:AE41"/>
    <mergeCell ref="AF40:AG41"/>
    <mergeCell ref="AH40:AI41"/>
    <mergeCell ref="AJ40:AK41"/>
    <mergeCell ref="V32:W33"/>
    <mergeCell ref="Z36:AA37"/>
    <mergeCell ref="X32:Y33"/>
    <mergeCell ref="X34:Y35"/>
    <mergeCell ref="AB30:AC31"/>
    <mergeCell ref="Z56:AA57"/>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46:Y47"/>
    <mergeCell ref="J54:K55"/>
    <mergeCell ref="L54:M55"/>
    <mergeCell ref="N54:O55"/>
    <mergeCell ref="P54:Q55"/>
    <mergeCell ref="R54:S55"/>
    <mergeCell ref="T52:U53"/>
    <mergeCell ref="V52:W53"/>
    <mergeCell ref="X52:Y53"/>
    <mergeCell ref="AB34:AC35"/>
    <mergeCell ref="V26:W27"/>
    <mergeCell ref="V28:W29"/>
    <mergeCell ref="V30:W31"/>
    <mergeCell ref="Z52:AA53"/>
    <mergeCell ref="AD34:AE35"/>
    <mergeCell ref="AF34:AG35"/>
    <mergeCell ref="AH34:AI35"/>
    <mergeCell ref="AN32:AO33"/>
    <mergeCell ref="AD28:AE29"/>
    <mergeCell ref="AF28:AG29"/>
    <mergeCell ref="AH28:AI29"/>
    <mergeCell ref="AJ28:AK29"/>
    <mergeCell ref="AL28:AM29"/>
    <mergeCell ref="AD32:AE33"/>
    <mergeCell ref="AJ32:AK33"/>
    <mergeCell ref="AN34:AO35"/>
    <mergeCell ref="AD38:AE39"/>
    <mergeCell ref="AF38:AG39"/>
    <mergeCell ref="AT26:AU27"/>
    <mergeCell ref="AV26:AW27"/>
    <mergeCell ref="AH62:AI63"/>
    <mergeCell ref="AN40:AO41"/>
    <mergeCell ref="AP40:AQ41"/>
    <mergeCell ref="AH46:AI47"/>
    <mergeCell ref="AJ46:AK47"/>
    <mergeCell ref="AL46:AM47"/>
    <mergeCell ref="AD48:AE49"/>
    <mergeCell ref="AF48:AG49"/>
    <mergeCell ref="AT54:AU55"/>
    <mergeCell ref="AJ48:AK49"/>
    <mergeCell ref="AJ56:AK57"/>
    <mergeCell ref="T42:U43"/>
    <mergeCell ref="V42:W43"/>
    <mergeCell ref="X42:Y43"/>
    <mergeCell ref="Z42:AA43"/>
    <mergeCell ref="AB42:AC43"/>
    <mergeCell ref="X40:Y41"/>
    <mergeCell ref="AD20:AE21"/>
    <mergeCell ref="AZ24:BA25"/>
    <mergeCell ref="AT30:AU31"/>
    <mergeCell ref="AV30:AW31"/>
    <mergeCell ref="AP32:AQ33"/>
    <mergeCell ref="AR32:AS33"/>
    <mergeCell ref="AT34:AU35"/>
    <mergeCell ref="AV34:AW35"/>
    <mergeCell ref="AP24:AQ25"/>
    <mergeCell ref="AR24:AS25"/>
    <mergeCell ref="AP26:AQ27"/>
    <mergeCell ref="AR26:AS27"/>
    <mergeCell ref="AN28:AO29"/>
    <mergeCell ref="AP28:AQ29"/>
    <mergeCell ref="AR28:AS29"/>
    <mergeCell ref="AN30:AO31"/>
    <mergeCell ref="AP30:AQ31"/>
    <mergeCell ref="AR30:AS31"/>
    <mergeCell ref="AT28:AU29"/>
    <mergeCell ref="AV24:AW25"/>
    <mergeCell ref="AT24:AU25"/>
    <mergeCell ref="AR40:AS41"/>
    <mergeCell ref="AT40:AU41"/>
    <mergeCell ref="AV40:AW41"/>
    <mergeCell ref="AT36:AU37"/>
    <mergeCell ref="AV36:AW37"/>
    <mergeCell ref="AF54:AG55"/>
    <mergeCell ref="J52:K53"/>
    <mergeCell ref="L52:M53"/>
    <mergeCell ref="N52:O53"/>
    <mergeCell ref="P52:Q53"/>
    <mergeCell ref="R52:S53"/>
    <mergeCell ref="AN42:AO43"/>
    <mergeCell ref="AP42:AQ43"/>
    <mergeCell ref="AN44:AO45"/>
    <mergeCell ref="AP44:AQ45"/>
    <mergeCell ref="X44:Y45"/>
    <mergeCell ref="AT20:AU21"/>
    <mergeCell ref="AV20:AW21"/>
    <mergeCell ref="AV22:AW23"/>
    <mergeCell ref="J38:K39"/>
    <mergeCell ref="L38:M39"/>
    <mergeCell ref="N38:O39"/>
    <mergeCell ref="P38:Q39"/>
    <mergeCell ref="R38:S39"/>
    <mergeCell ref="J40:K41"/>
    <mergeCell ref="L40:M41"/>
    <mergeCell ref="N40:O41"/>
    <mergeCell ref="P40:Q41"/>
    <mergeCell ref="R40:S41"/>
    <mergeCell ref="J42:K43"/>
    <mergeCell ref="L42:M43"/>
    <mergeCell ref="N42:O43"/>
    <mergeCell ref="P42:Q43"/>
    <mergeCell ref="AR42:AS43"/>
    <mergeCell ref="AN22:AO23"/>
    <mergeCell ref="AN20:AO21"/>
    <mergeCell ref="AV42:AW43"/>
    <mergeCell ref="AR44:AS45"/>
    <mergeCell ref="AD46:AE47"/>
    <mergeCell ref="AF46:AG47"/>
    <mergeCell ref="AB40:AC41"/>
    <mergeCell ref="V46:W47"/>
    <mergeCell ref="Z40:AA41"/>
    <mergeCell ref="Z48:AA49"/>
    <mergeCell ref="AB56:AC57"/>
    <mergeCell ref="AJ66:AK67"/>
    <mergeCell ref="X62:Y63"/>
    <mergeCell ref="Z62:AA63"/>
    <mergeCell ref="AV50:AW51"/>
    <mergeCell ref="AN46:AO47"/>
    <mergeCell ref="AP46:AQ47"/>
    <mergeCell ref="X48:Y49"/>
    <mergeCell ref="AL56:AM57"/>
    <mergeCell ref="AD60:AE61"/>
    <mergeCell ref="AJ60:AK61"/>
    <mergeCell ref="AL60:AM61"/>
    <mergeCell ref="AH52:AI53"/>
    <mergeCell ref="AJ52:AK53"/>
    <mergeCell ref="AL52:AM53"/>
    <mergeCell ref="AF60:AG61"/>
    <mergeCell ref="AH60:AI61"/>
    <mergeCell ref="AN56:AO57"/>
    <mergeCell ref="AT56:AU57"/>
    <mergeCell ref="AV56:AW57"/>
    <mergeCell ref="AD44:AE45"/>
    <mergeCell ref="AF44:AG45"/>
    <mergeCell ref="AT52:AU53"/>
    <mergeCell ref="AB52:AC53"/>
    <mergeCell ref="V54:W55"/>
    <mergeCell ref="V70:W71"/>
    <mergeCell ref="V72:W73"/>
    <mergeCell ref="AL40:AM41"/>
    <mergeCell ref="AD42:AE43"/>
    <mergeCell ref="AF42:AG43"/>
    <mergeCell ref="AH42:AI43"/>
    <mergeCell ref="AJ42:AK43"/>
    <mergeCell ref="AL42:AM43"/>
    <mergeCell ref="T44:U45"/>
    <mergeCell ref="X50:Y51"/>
    <mergeCell ref="X56:Y57"/>
    <mergeCell ref="Z46:AA47"/>
    <mergeCell ref="V48:W49"/>
    <mergeCell ref="V50:W51"/>
    <mergeCell ref="T56:U57"/>
    <mergeCell ref="V56:W57"/>
    <mergeCell ref="AD50:AE51"/>
    <mergeCell ref="AJ50:AK51"/>
    <mergeCell ref="AL50:AM51"/>
    <mergeCell ref="AH50:AI51"/>
    <mergeCell ref="AF56:AG57"/>
    <mergeCell ref="AH56:AI57"/>
    <mergeCell ref="AH44:AI45"/>
    <mergeCell ref="AJ44:AK45"/>
    <mergeCell ref="AL44:AM45"/>
    <mergeCell ref="T54:U55"/>
    <mergeCell ref="X54:Y55"/>
    <mergeCell ref="Z54:AA55"/>
    <mergeCell ref="AB54:AC55"/>
    <mergeCell ref="AD52:AE53"/>
    <mergeCell ref="AF52:AG53"/>
    <mergeCell ref="AD54:AE55"/>
    <mergeCell ref="R84:S85"/>
    <mergeCell ref="AD84:AE85"/>
    <mergeCell ref="AF84:AG85"/>
    <mergeCell ref="AH84:AI85"/>
    <mergeCell ref="AJ84:AK85"/>
    <mergeCell ref="AL84:AM85"/>
    <mergeCell ref="AX84:AY85"/>
    <mergeCell ref="AZ84:BA85"/>
    <mergeCell ref="BB84:BC85"/>
    <mergeCell ref="BD84:BE85"/>
    <mergeCell ref="BF84:BG85"/>
    <mergeCell ref="AN68:AO69"/>
    <mergeCell ref="AP68:AQ69"/>
    <mergeCell ref="AR68:AS69"/>
    <mergeCell ref="AT68:AU69"/>
    <mergeCell ref="AN84:AO85"/>
    <mergeCell ref="J68:K69"/>
    <mergeCell ref="L68:M69"/>
    <mergeCell ref="N68:O69"/>
    <mergeCell ref="P68:Q69"/>
    <mergeCell ref="R68:S69"/>
    <mergeCell ref="J70:K71"/>
    <mergeCell ref="L70:M71"/>
    <mergeCell ref="N70:O71"/>
    <mergeCell ref="P70:Q71"/>
    <mergeCell ref="R70:S71"/>
    <mergeCell ref="J72:K73"/>
    <mergeCell ref="L72:M73"/>
    <mergeCell ref="T68:U69"/>
    <mergeCell ref="V68:W69"/>
    <mergeCell ref="T72:U73"/>
    <mergeCell ref="T70:U71"/>
    <mergeCell ref="J88:K89"/>
    <mergeCell ref="L88:M89"/>
    <mergeCell ref="N88:O89"/>
    <mergeCell ref="P88:Q89"/>
    <mergeCell ref="R88:S89"/>
    <mergeCell ref="X86:Y87"/>
    <mergeCell ref="Z86:AA87"/>
    <mergeCell ref="AB86:AC87"/>
    <mergeCell ref="T88:U89"/>
    <mergeCell ref="V88:W89"/>
    <mergeCell ref="X88:Y89"/>
    <mergeCell ref="Z88:AA89"/>
    <mergeCell ref="AB88:AC89"/>
    <mergeCell ref="P86:Q87"/>
    <mergeCell ref="R86:S87"/>
    <mergeCell ref="BD86:BE87"/>
    <mergeCell ref="BF86:BG87"/>
    <mergeCell ref="AX88:AY89"/>
    <mergeCell ref="AZ88:BA89"/>
    <mergeCell ref="BB88:BC89"/>
    <mergeCell ref="BD88:BE89"/>
    <mergeCell ref="BF88:BG89"/>
    <mergeCell ref="AH86:AI87"/>
    <mergeCell ref="AJ86:AK87"/>
    <mergeCell ref="AL86:AM87"/>
    <mergeCell ref="AD88:AE89"/>
    <mergeCell ref="AF88:AG89"/>
    <mergeCell ref="AH88:AI89"/>
    <mergeCell ref="AJ88:AK89"/>
    <mergeCell ref="AL88:AM89"/>
    <mergeCell ref="AT86:AU87"/>
    <mergeCell ref="AV86:AW8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A5" sqref="A5:A6"/>
    </sheetView>
  </sheetViews>
  <sheetFormatPr baseColWidth="10" defaultRowHeight="14.5" x14ac:dyDescent="0.35"/>
  <cols>
    <col min="2" max="2" width="24.08984375" customWidth="1"/>
    <col min="3" max="3" width="70.08984375" customWidth="1"/>
    <col min="4" max="4" width="29.90625" customWidth="1"/>
  </cols>
  <sheetData>
    <row r="1" spans="1:37" ht="22.5" x14ac:dyDescent="0.35">
      <c r="A1" s="36"/>
      <c r="B1" s="405" t="s">
        <v>42</v>
      </c>
      <c r="C1" s="405"/>
      <c r="D1" s="405"/>
      <c r="E1" s="36"/>
      <c r="F1" s="36"/>
      <c r="G1" s="36"/>
      <c r="H1" s="36"/>
      <c r="I1" s="36"/>
      <c r="J1" s="36"/>
      <c r="K1" s="36"/>
      <c r="L1" s="36"/>
      <c r="M1" s="36"/>
      <c r="N1" s="36"/>
      <c r="O1" s="36"/>
      <c r="P1" s="36"/>
      <c r="Q1" s="36"/>
      <c r="R1" s="36"/>
      <c r="S1" s="36"/>
      <c r="T1" s="36"/>
      <c r="U1" s="36"/>
      <c r="V1" s="36"/>
      <c r="W1" s="36"/>
      <c r="X1" s="36"/>
      <c r="Y1" s="36"/>
      <c r="Z1" s="36"/>
      <c r="AA1" s="36"/>
      <c r="AB1" s="36"/>
      <c r="AC1" s="36"/>
      <c r="AD1" s="36"/>
      <c r="AE1" s="36"/>
    </row>
    <row r="2" spans="1:37" x14ac:dyDescent="0.3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row>
    <row r="3" spans="1:37" ht="25" x14ac:dyDescent="0.35">
      <c r="A3" s="36"/>
      <c r="B3" s="6"/>
      <c r="C3" s="7" t="s">
        <v>39</v>
      </c>
      <c r="D3" s="7" t="s">
        <v>4</v>
      </c>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4" spans="1:37" ht="50" x14ac:dyDescent="0.35">
      <c r="A4" s="36"/>
      <c r="B4" s="8" t="s">
        <v>38</v>
      </c>
      <c r="C4" s="9" t="s">
        <v>86</v>
      </c>
      <c r="D4" s="10">
        <v>0.2</v>
      </c>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7" ht="50" x14ac:dyDescent="0.35">
      <c r="A5" s="36"/>
      <c r="B5" s="11" t="s">
        <v>40</v>
      </c>
      <c r="C5" s="12" t="s">
        <v>87</v>
      </c>
      <c r="D5" s="13">
        <v>0.4</v>
      </c>
      <c r="E5" s="36"/>
      <c r="F5" s="36"/>
      <c r="G5" s="36"/>
      <c r="H5" s="36"/>
      <c r="I5" s="36"/>
      <c r="J5" s="36"/>
      <c r="K5" s="36"/>
      <c r="L5" s="36"/>
      <c r="M5" s="36"/>
      <c r="N5" s="36"/>
      <c r="O5" s="36"/>
      <c r="P5" s="36"/>
      <c r="Q5" s="36"/>
      <c r="R5" s="36"/>
      <c r="S5" s="36"/>
      <c r="T5" s="36"/>
      <c r="U5" s="36"/>
      <c r="V5" s="36"/>
      <c r="W5" s="36"/>
      <c r="X5" s="36"/>
      <c r="Y5" s="36"/>
      <c r="Z5" s="36"/>
      <c r="AA5" s="36"/>
      <c r="AB5" s="36"/>
      <c r="AC5" s="36"/>
      <c r="AD5" s="36"/>
      <c r="AE5" s="36"/>
    </row>
    <row r="6" spans="1:37" ht="50" x14ac:dyDescent="0.35">
      <c r="A6" s="36"/>
      <c r="B6" s="14" t="s">
        <v>91</v>
      </c>
      <c r="C6" s="12" t="s">
        <v>88</v>
      </c>
      <c r="D6" s="13">
        <v>0.6</v>
      </c>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7" ht="75" x14ac:dyDescent="0.35">
      <c r="A7" s="36"/>
      <c r="B7" s="15" t="s">
        <v>6</v>
      </c>
      <c r="C7" s="12" t="s">
        <v>89</v>
      </c>
      <c r="D7" s="13">
        <v>0.8</v>
      </c>
      <c r="E7" s="36"/>
      <c r="F7" s="36"/>
      <c r="G7" s="36"/>
      <c r="H7" s="36"/>
      <c r="I7" s="36"/>
      <c r="J7" s="36"/>
      <c r="K7" s="36"/>
      <c r="L7" s="36"/>
      <c r="M7" s="36"/>
      <c r="N7" s="36"/>
      <c r="O7" s="36"/>
      <c r="P7" s="36"/>
      <c r="Q7" s="36"/>
      <c r="R7" s="36"/>
      <c r="S7" s="36"/>
      <c r="T7" s="36"/>
      <c r="U7" s="36"/>
      <c r="V7" s="36"/>
      <c r="W7" s="36"/>
      <c r="X7" s="36"/>
      <c r="Y7" s="36"/>
      <c r="Z7" s="36"/>
      <c r="AA7" s="36"/>
      <c r="AB7" s="36"/>
      <c r="AC7" s="36"/>
      <c r="AD7" s="36"/>
      <c r="AE7" s="36"/>
    </row>
    <row r="8" spans="1:37" ht="50" x14ac:dyDescent="0.35">
      <c r="A8" s="36"/>
      <c r="B8" s="16" t="s">
        <v>41</v>
      </c>
      <c r="C8" s="12" t="s">
        <v>90</v>
      </c>
      <c r="D8" s="13">
        <v>1</v>
      </c>
      <c r="E8" s="36"/>
      <c r="F8" s="36"/>
      <c r="G8" s="36"/>
      <c r="H8" s="36"/>
      <c r="I8" s="36"/>
      <c r="J8" s="36"/>
      <c r="K8" s="36"/>
      <c r="L8" s="36"/>
      <c r="M8" s="36"/>
      <c r="N8" s="36"/>
      <c r="O8" s="36"/>
      <c r="P8" s="36"/>
      <c r="Q8" s="36"/>
      <c r="R8" s="36"/>
      <c r="S8" s="36"/>
      <c r="T8" s="36"/>
      <c r="U8" s="36"/>
      <c r="V8" s="36"/>
      <c r="W8" s="36"/>
      <c r="X8" s="36"/>
      <c r="Y8" s="36"/>
      <c r="Z8" s="36"/>
      <c r="AA8" s="36"/>
      <c r="AB8" s="36"/>
      <c r="AC8" s="36"/>
      <c r="AD8" s="36"/>
      <c r="AE8" s="36"/>
    </row>
    <row r="9" spans="1:37" x14ac:dyDescent="0.35">
      <c r="A9" s="36"/>
      <c r="B9" s="60"/>
      <c r="C9" s="60"/>
      <c r="D9" s="60"/>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row>
    <row r="10" spans="1:37" x14ac:dyDescent="0.35">
      <c r="A10" s="36"/>
      <c r="B10" s="61"/>
      <c r="C10" s="60"/>
      <c r="D10" s="60"/>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row>
    <row r="11" spans="1:37" x14ac:dyDescent="0.35">
      <c r="A11" s="36"/>
      <c r="B11" s="60"/>
      <c r="C11" s="60"/>
      <c r="D11" s="60"/>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row>
    <row r="12" spans="1:37" x14ac:dyDescent="0.35">
      <c r="A12" s="36"/>
      <c r="B12" s="60"/>
      <c r="C12" s="60"/>
      <c r="D12" s="60"/>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row>
    <row r="13" spans="1:37" x14ac:dyDescent="0.35">
      <c r="A13" s="36"/>
      <c r="B13" s="60"/>
      <c r="C13" s="60"/>
      <c r="D13" s="60"/>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row>
    <row r="14" spans="1:37" x14ac:dyDescent="0.35">
      <c r="A14" s="36"/>
      <c r="B14" s="60"/>
      <c r="C14" s="60"/>
      <c r="D14" s="60"/>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row>
    <row r="15" spans="1:37" x14ac:dyDescent="0.35">
      <c r="A15" s="36"/>
      <c r="B15" s="60"/>
      <c r="C15" s="60"/>
      <c r="D15" s="60"/>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row>
    <row r="16" spans="1:37" x14ac:dyDescent="0.35">
      <c r="A16" s="36"/>
      <c r="B16" s="60"/>
      <c r="C16" s="60"/>
      <c r="D16" s="60"/>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row>
    <row r="17" spans="1:37" x14ac:dyDescent="0.35">
      <c r="A17" s="36"/>
      <c r="B17" s="60"/>
      <c r="C17" s="60"/>
      <c r="D17" s="60"/>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37" x14ac:dyDescent="0.35">
      <c r="A18" s="36"/>
      <c r="B18" s="60"/>
      <c r="C18" s="60"/>
      <c r="D18" s="60"/>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1:37" x14ac:dyDescent="0.35">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1:37" x14ac:dyDescent="0.3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row>
    <row r="21" spans="1:37" x14ac:dyDescent="0.35">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row>
    <row r="22" spans="1:37" x14ac:dyDescent="0.35">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1:37" x14ac:dyDescent="0.3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spans="1:37" x14ac:dyDescent="0.3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1:37" x14ac:dyDescent="0.3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1:37" x14ac:dyDescent="0.3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1:37" x14ac:dyDescent="0.3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1:37" x14ac:dyDescent="0.3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spans="1:37" x14ac:dyDescent="0.3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spans="1:37" x14ac:dyDescent="0.3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1:37" x14ac:dyDescent="0.3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1:37" x14ac:dyDescent="0.3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1:31" x14ac:dyDescent="0.35">
      <c r="A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x14ac:dyDescent="0.35">
      <c r="A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x14ac:dyDescent="0.35">
      <c r="A35" s="36"/>
    </row>
    <row r="36" spans="1:31" x14ac:dyDescent="0.35">
      <c r="A36" s="36"/>
    </row>
    <row r="37" spans="1:31" x14ac:dyDescent="0.35">
      <c r="A37" s="36"/>
    </row>
    <row r="38" spans="1:31" x14ac:dyDescent="0.35">
      <c r="A38" s="36"/>
    </row>
    <row r="39" spans="1:31" x14ac:dyDescent="0.35">
      <c r="A39" s="36"/>
    </row>
    <row r="40" spans="1:31" x14ac:dyDescent="0.35">
      <c r="A40" s="36"/>
    </row>
    <row r="41" spans="1:31" x14ac:dyDescent="0.35">
      <c r="A41" s="36"/>
    </row>
    <row r="42" spans="1:31" x14ac:dyDescent="0.35">
      <c r="A42" s="36"/>
    </row>
    <row r="43" spans="1:31" x14ac:dyDescent="0.35">
      <c r="A43" s="36"/>
    </row>
    <row r="44" spans="1:31" x14ac:dyDescent="0.35">
      <c r="A44" s="36"/>
    </row>
    <row r="45" spans="1:31" x14ac:dyDescent="0.35">
      <c r="A45" s="36"/>
    </row>
    <row r="46" spans="1:31" x14ac:dyDescent="0.35">
      <c r="A46" s="36"/>
    </row>
    <row r="47" spans="1:31" x14ac:dyDescent="0.35">
      <c r="A47" s="36"/>
    </row>
    <row r="48" spans="1:31" x14ac:dyDescent="0.35">
      <c r="A48" s="36"/>
    </row>
    <row r="49" spans="1:1" x14ac:dyDescent="0.35">
      <c r="A49" s="36"/>
    </row>
    <row r="50" spans="1:1" x14ac:dyDescent="0.35">
      <c r="A50" s="36"/>
    </row>
    <row r="51" spans="1:1" x14ac:dyDescent="0.35">
      <c r="A51" s="36"/>
    </row>
    <row r="52" spans="1:1" x14ac:dyDescent="0.35">
      <c r="A52" s="36"/>
    </row>
    <row r="53" spans="1:1" x14ac:dyDescent="0.35">
      <c r="A53" s="36"/>
    </row>
    <row r="54" spans="1:1" x14ac:dyDescent="0.35">
      <c r="A54" s="36"/>
    </row>
    <row r="55" spans="1:1" x14ac:dyDescent="0.35">
      <c r="A55" s="3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A5" sqref="A5:A6"/>
    </sheetView>
  </sheetViews>
  <sheetFormatPr baseColWidth="10" defaultRowHeight="14.5" x14ac:dyDescent="0.35"/>
  <cols>
    <col min="2" max="2" width="40.453125" customWidth="1"/>
    <col min="3" max="3" width="74.90625" customWidth="1"/>
    <col min="4" max="4" width="135" bestFit="1" customWidth="1"/>
    <col min="5" max="5" width="144.6328125" bestFit="1" customWidth="1"/>
  </cols>
  <sheetData>
    <row r="1" spans="1:21" ht="32.5" x14ac:dyDescent="0.35">
      <c r="A1" s="36"/>
      <c r="B1" s="406" t="s">
        <v>50</v>
      </c>
      <c r="C1" s="406"/>
      <c r="D1" s="406"/>
      <c r="E1" s="36"/>
      <c r="F1" s="36"/>
      <c r="G1" s="36"/>
      <c r="H1" s="36"/>
      <c r="I1" s="36"/>
      <c r="J1" s="36"/>
      <c r="K1" s="36"/>
      <c r="L1" s="36"/>
      <c r="M1" s="36"/>
      <c r="N1" s="36"/>
      <c r="O1" s="36"/>
      <c r="P1" s="36"/>
      <c r="Q1" s="36"/>
      <c r="R1" s="36"/>
      <c r="S1" s="36"/>
      <c r="T1" s="36"/>
      <c r="U1" s="36"/>
    </row>
    <row r="2" spans="1:21" x14ac:dyDescent="0.35">
      <c r="A2" s="36"/>
      <c r="B2" s="36"/>
      <c r="C2" s="36"/>
      <c r="D2" s="36"/>
      <c r="E2" s="36"/>
      <c r="F2" s="36"/>
      <c r="G2" s="36"/>
      <c r="H2" s="36"/>
      <c r="I2" s="36"/>
      <c r="J2" s="36"/>
      <c r="K2" s="36"/>
      <c r="L2" s="36"/>
      <c r="M2" s="36"/>
      <c r="N2" s="36"/>
      <c r="O2" s="36"/>
      <c r="P2" s="36"/>
      <c r="Q2" s="36"/>
      <c r="R2" s="36"/>
      <c r="S2" s="36"/>
      <c r="T2" s="36"/>
      <c r="U2" s="36"/>
    </row>
    <row r="3" spans="1:21" ht="30.5" x14ac:dyDescent="0.35">
      <c r="A3" s="36"/>
      <c r="B3" s="57"/>
      <c r="C3" s="26" t="s">
        <v>43</v>
      </c>
      <c r="D3" s="26" t="s">
        <v>44</v>
      </c>
      <c r="E3" s="36"/>
      <c r="F3" s="36"/>
      <c r="G3" s="36"/>
      <c r="H3" s="36"/>
      <c r="I3" s="36"/>
      <c r="J3" s="36"/>
      <c r="K3" s="36"/>
      <c r="L3" s="36"/>
      <c r="M3" s="36"/>
      <c r="N3" s="36"/>
      <c r="O3" s="36"/>
      <c r="P3" s="36"/>
      <c r="Q3" s="36"/>
      <c r="R3" s="36"/>
      <c r="S3" s="36"/>
      <c r="T3" s="36"/>
      <c r="U3" s="36"/>
    </row>
    <row r="4" spans="1:21" ht="32.5" x14ac:dyDescent="0.35">
      <c r="A4" s="56" t="s">
        <v>70</v>
      </c>
      <c r="B4" s="29" t="s">
        <v>85</v>
      </c>
      <c r="C4" s="34" t="s">
        <v>122</v>
      </c>
      <c r="D4" s="27" t="s">
        <v>83</v>
      </c>
      <c r="E4" s="36"/>
      <c r="F4" s="36"/>
      <c r="G4" s="36"/>
      <c r="H4" s="36"/>
      <c r="I4" s="36"/>
      <c r="J4" s="36"/>
      <c r="K4" s="36"/>
      <c r="L4" s="36"/>
      <c r="M4" s="36"/>
      <c r="N4" s="36"/>
      <c r="O4" s="36"/>
      <c r="P4" s="36"/>
      <c r="Q4" s="36"/>
      <c r="R4" s="36"/>
      <c r="S4" s="36"/>
      <c r="T4" s="36"/>
      <c r="U4" s="36"/>
    </row>
    <row r="5" spans="1:21" ht="65" x14ac:dyDescent="0.35">
      <c r="A5" s="56" t="s">
        <v>71</v>
      </c>
      <c r="B5" s="30" t="s">
        <v>46</v>
      </c>
      <c r="C5" s="35" t="s">
        <v>79</v>
      </c>
      <c r="D5" s="28" t="s">
        <v>208</v>
      </c>
      <c r="E5" s="36"/>
      <c r="F5" s="36"/>
      <c r="G5" s="36"/>
      <c r="H5" s="36"/>
      <c r="I5" s="36"/>
      <c r="J5" s="36"/>
      <c r="K5" s="36"/>
      <c r="L5" s="36"/>
      <c r="M5" s="36"/>
      <c r="N5" s="36"/>
      <c r="O5" s="36"/>
      <c r="P5" s="36"/>
      <c r="Q5" s="36"/>
      <c r="R5" s="36"/>
      <c r="S5" s="36"/>
      <c r="T5" s="36"/>
      <c r="U5" s="36"/>
    </row>
    <row r="6" spans="1:21" ht="65" x14ac:dyDescent="0.35">
      <c r="A6" s="56" t="s">
        <v>68</v>
      </c>
      <c r="B6" s="31" t="s">
        <v>47</v>
      </c>
      <c r="C6" s="35" t="s">
        <v>80</v>
      </c>
      <c r="D6" s="28" t="s">
        <v>84</v>
      </c>
      <c r="E6" s="36"/>
      <c r="F6" s="36"/>
      <c r="G6" s="36"/>
      <c r="H6" s="36"/>
      <c r="I6" s="36"/>
      <c r="J6" s="36"/>
      <c r="K6" s="36"/>
      <c r="L6" s="36"/>
      <c r="M6" s="36"/>
      <c r="N6" s="36"/>
      <c r="O6" s="36"/>
      <c r="P6" s="36"/>
      <c r="Q6" s="36"/>
      <c r="R6" s="36"/>
      <c r="S6" s="36"/>
      <c r="T6" s="36"/>
      <c r="U6" s="36"/>
    </row>
    <row r="7" spans="1:21" ht="65" x14ac:dyDescent="0.35">
      <c r="A7" s="56" t="s">
        <v>7</v>
      </c>
      <c r="B7" s="32" t="s">
        <v>48</v>
      </c>
      <c r="C7" s="35" t="s">
        <v>81</v>
      </c>
      <c r="D7" s="28" t="s">
        <v>210</v>
      </c>
      <c r="E7" s="36"/>
      <c r="F7" s="36"/>
      <c r="G7" s="36"/>
      <c r="H7" s="36"/>
      <c r="I7" s="36"/>
      <c r="J7" s="36"/>
      <c r="K7" s="36"/>
      <c r="L7" s="36"/>
      <c r="M7" s="36"/>
      <c r="N7" s="36"/>
      <c r="O7" s="36"/>
      <c r="P7" s="36"/>
      <c r="Q7" s="36"/>
      <c r="R7" s="36"/>
      <c r="S7" s="36"/>
      <c r="T7" s="36"/>
      <c r="U7" s="36"/>
    </row>
    <row r="8" spans="1:21" ht="65" x14ac:dyDescent="0.35">
      <c r="A8" s="56" t="s">
        <v>72</v>
      </c>
      <c r="B8" s="33" t="s">
        <v>49</v>
      </c>
      <c r="C8" s="35" t="s">
        <v>82</v>
      </c>
      <c r="D8" s="28" t="s">
        <v>102</v>
      </c>
      <c r="E8" s="36"/>
      <c r="F8" s="36"/>
      <c r="G8" s="36"/>
      <c r="H8" s="36"/>
      <c r="I8" s="36"/>
      <c r="J8" s="36"/>
      <c r="K8" s="36"/>
      <c r="L8" s="36"/>
      <c r="M8" s="36"/>
      <c r="N8" s="36"/>
      <c r="O8" s="36"/>
      <c r="P8" s="36"/>
      <c r="Q8" s="36"/>
      <c r="R8" s="36"/>
      <c r="S8" s="36"/>
      <c r="T8" s="36"/>
      <c r="U8" s="36"/>
    </row>
    <row r="9" spans="1:21" ht="20" x14ac:dyDescent="0.35">
      <c r="A9" s="56"/>
      <c r="B9" s="56"/>
      <c r="C9" s="58"/>
      <c r="D9" s="58"/>
      <c r="E9" s="36"/>
      <c r="F9" s="36"/>
      <c r="G9" s="36"/>
      <c r="H9" s="36"/>
      <c r="I9" s="36"/>
      <c r="J9" s="36"/>
      <c r="K9" s="36"/>
      <c r="L9" s="36"/>
      <c r="M9" s="36"/>
      <c r="N9" s="36"/>
      <c r="O9" s="36"/>
      <c r="P9" s="36"/>
      <c r="Q9" s="36"/>
      <c r="R9" s="36"/>
      <c r="S9" s="36"/>
      <c r="T9" s="36"/>
      <c r="U9" s="36"/>
    </row>
    <row r="10" spans="1:21" x14ac:dyDescent="0.35">
      <c r="A10" s="56"/>
      <c r="B10" s="59"/>
      <c r="C10" s="59"/>
      <c r="D10" s="59"/>
      <c r="E10" s="36"/>
      <c r="F10" s="36"/>
      <c r="G10" s="36"/>
      <c r="H10" s="36"/>
      <c r="I10" s="36"/>
      <c r="J10" s="36"/>
      <c r="K10" s="36"/>
      <c r="L10" s="36"/>
      <c r="M10" s="36"/>
      <c r="N10" s="36"/>
      <c r="O10" s="36"/>
      <c r="P10" s="36"/>
      <c r="Q10" s="36"/>
      <c r="R10" s="36"/>
      <c r="S10" s="36"/>
      <c r="T10" s="36"/>
      <c r="U10" s="36"/>
    </row>
    <row r="11" spans="1:21" x14ac:dyDescent="0.35">
      <c r="A11" s="56"/>
      <c r="B11" s="56" t="s">
        <v>77</v>
      </c>
      <c r="C11" s="56" t="s">
        <v>200</v>
      </c>
      <c r="D11" s="56" t="s">
        <v>201</v>
      </c>
      <c r="E11" s="36"/>
      <c r="F11" s="36"/>
      <c r="G11" s="36"/>
      <c r="H11" s="36"/>
      <c r="I11" s="36"/>
      <c r="J11" s="36"/>
      <c r="K11" s="36"/>
      <c r="L11" s="36"/>
      <c r="M11" s="36"/>
      <c r="N11" s="36"/>
      <c r="O11" s="36"/>
      <c r="P11" s="36"/>
      <c r="Q11" s="36"/>
      <c r="R11" s="36"/>
      <c r="S11" s="36"/>
      <c r="T11" s="36"/>
      <c r="U11" s="36"/>
    </row>
    <row r="12" spans="1:21" x14ac:dyDescent="0.35">
      <c r="A12" s="56"/>
      <c r="B12" s="56" t="s">
        <v>75</v>
      </c>
      <c r="C12" s="56" t="s">
        <v>202</v>
      </c>
      <c r="D12" s="56" t="s">
        <v>209</v>
      </c>
      <c r="E12" s="36"/>
      <c r="F12" s="36"/>
      <c r="G12" s="36"/>
      <c r="H12" s="36"/>
      <c r="I12" s="36"/>
      <c r="J12" s="36"/>
      <c r="K12" s="36"/>
      <c r="L12" s="36"/>
      <c r="M12" s="36"/>
      <c r="N12" s="36"/>
      <c r="O12" s="36"/>
      <c r="P12" s="36"/>
      <c r="Q12" s="36"/>
      <c r="R12" s="36"/>
      <c r="S12" s="36"/>
      <c r="T12" s="36"/>
      <c r="U12" s="36"/>
    </row>
    <row r="13" spans="1:21" x14ac:dyDescent="0.35">
      <c r="A13" s="56"/>
      <c r="B13" s="56"/>
      <c r="C13" s="56" t="s">
        <v>203</v>
      </c>
      <c r="D13" s="56" t="s">
        <v>204</v>
      </c>
      <c r="E13" s="36"/>
      <c r="F13" s="36"/>
      <c r="G13" s="36"/>
      <c r="H13" s="36"/>
      <c r="I13" s="36"/>
      <c r="J13" s="36"/>
      <c r="K13" s="36"/>
      <c r="L13" s="36"/>
      <c r="M13" s="36"/>
      <c r="N13" s="36"/>
      <c r="O13" s="36"/>
      <c r="P13" s="36"/>
      <c r="Q13" s="36"/>
      <c r="R13" s="36"/>
      <c r="S13" s="36"/>
      <c r="T13" s="36"/>
      <c r="U13" s="36"/>
    </row>
    <row r="14" spans="1:21" x14ac:dyDescent="0.35">
      <c r="A14" s="56"/>
      <c r="B14" s="56"/>
      <c r="C14" s="56" t="s">
        <v>205</v>
      </c>
      <c r="D14" s="56" t="s">
        <v>211</v>
      </c>
      <c r="E14" s="36"/>
      <c r="F14" s="36"/>
      <c r="G14" s="36"/>
      <c r="H14" s="36"/>
      <c r="I14" s="36"/>
      <c r="J14" s="36"/>
      <c r="K14" s="36"/>
      <c r="L14" s="36"/>
      <c r="M14" s="36"/>
      <c r="N14" s="36"/>
      <c r="O14" s="36"/>
      <c r="P14" s="36"/>
      <c r="Q14" s="36"/>
      <c r="R14" s="36"/>
      <c r="S14" s="36"/>
      <c r="T14" s="36"/>
      <c r="U14" s="36"/>
    </row>
    <row r="15" spans="1:21" x14ac:dyDescent="0.35">
      <c r="A15" s="56"/>
      <c r="B15" s="56"/>
      <c r="C15" s="56" t="s">
        <v>206</v>
      </c>
      <c r="D15" s="56" t="s">
        <v>207</v>
      </c>
      <c r="E15" s="36"/>
      <c r="F15" s="36"/>
      <c r="G15" s="36"/>
      <c r="H15" s="36"/>
      <c r="I15" s="36"/>
      <c r="J15" s="36"/>
      <c r="K15" s="36"/>
      <c r="L15" s="36"/>
      <c r="M15" s="36"/>
      <c r="N15" s="36"/>
      <c r="O15" s="36"/>
      <c r="P15" s="36"/>
      <c r="Q15" s="36"/>
      <c r="R15" s="36"/>
      <c r="S15" s="36"/>
      <c r="T15" s="36"/>
      <c r="U15" s="36"/>
    </row>
    <row r="16" spans="1:21" x14ac:dyDescent="0.35">
      <c r="A16" s="56"/>
      <c r="B16" s="56"/>
      <c r="C16" s="56"/>
      <c r="D16" s="56"/>
      <c r="E16" s="36"/>
      <c r="F16" s="36"/>
      <c r="G16" s="36"/>
      <c r="H16" s="36"/>
      <c r="I16" s="36"/>
      <c r="J16" s="36"/>
      <c r="K16" s="36"/>
      <c r="L16" s="36"/>
      <c r="M16" s="36"/>
      <c r="N16" s="36"/>
      <c r="O16" s="36"/>
    </row>
    <row r="17" spans="1:15" x14ac:dyDescent="0.35">
      <c r="A17" s="56"/>
      <c r="B17" s="56"/>
      <c r="C17" s="56"/>
      <c r="D17" s="56"/>
      <c r="E17" s="36"/>
      <c r="F17" s="36"/>
      <c r="G17" s="36"/>
      <c r="H17" s="36"/>
      <c r="I17" s="36"/>
      <c r="J17" s="36"/>
      <c r="K17" s="36"/>
      <c r="L17" s="36"/>
      <c r="M17" s="36"/>
      <c r="N17" s="36"/>
      <c r="O17" s="36"/>
    </row>
    <row r="18" spans="1:15" x14ac:dyDescent="0.35">
      <c r="A18" s="56"/>
      <c r="B18" s="60"/>
      <c r="C18" s="60"/>
      <c r="D18" s="60"/>
      <c r="E18" s="36"/>
      <c r="F18" s="36"/>
      <c r="G18" s="36"/>
      <c r="H18" s="36"/>
      <c r="I18" s="36"/>
      <c r="J18" s="36"/>
      <c r="K18" s="36"/>
      <c r="L18" s="36"/>
      <c r="M18" s="36"/>
      <c r="N18" s="36"/>
      <c r="O18" s="36"/>
    </row>
    <row r="19" spans="1:15" x14ac:dyDescent="0.35">
      <c r="A19" s="56"/>
      <c r="B19" s="60"/>
      <c r="C19" s="60"/>
      <c r="D19" s="60"/>
      <c r="E19" s="36"/>
      <c r="F19" s="36"/>
      <c r="G19" s="36"/>
      <c r="H19" s="36"/>
      <c r="I19" s="36"/>
      <c r="J19" s="36"/>
      <c r="K19" s="36"/>
      <c r="L19" s="36"/>
      <c r="M19" s="36"/>
      <c r="N19" s="36"/>
      <c r="O19" s="36"/>
    </row>
    <row r="20" spans="1:15" x14ac:dyDescent="0.35">
      <c r="A20" s="56"/>
      <c r="B20" s="60"/>
      <c r="C20" s="60"/>
      <c r="D20" s="60"/>
      <c r="E20" s="36"/>
      <c r="F20" s="36"/>
      <c r="G20" s="36"/>
      <c r="H20" s="36"/>
      <c r="I20" s="36"/>
      <c r="J20" s="36"/>
      <c r="K20" s="36"/>
      <c r="L20" s="36"/>
      <c r="M20" s="36"/>
      <c r="N20" s="36"/>
      <c r="O20" s="36"/>
    </row>
    <row r="21" spans="1:15" x14ac:dyDescent="0.35">
      <c r="A21" s="56"/>
      <c r="B21" s="60"/>
      <c r="C21" s="60"/>
      <c r="D21" s="60"/>
      <c r="E21" s="36"/>
      <c r="F21" s="36"/>
      <c r="G21" s="36"/>
      <c r="H21" s="36"/>
      <c r="I21" s="36"/>
      <c r="J21" s="36"/>
      <c r="K21" s="36"/>
      <c r="L21" s="36"/>
      <c r="M21" s="36"/>
      <c r="N21" s="36"/>
      <c r="O21" s="36"/>
    </row>
    <row r="22" spans="1:15" ht="20" x14ac:dyDescent="0.35">
      <c r="A22" s="56"/>
      <c r="B22" s="56"/>
      <c r="C22" s="58"/>
      <c r="D22" s="58"/>
      <c r="E22" s="36"/>
      <c r="F22" s="36"/>
      <c r="G22" s="36"/>
      <c r="H22" s="36"/>
      <c r="I22" s="36"/>
      <c r="J22" s="36"/>
      <c r="K22" s="36"/>
      <c r="L22" s="36"/>
      <c r="M22" s="36"/>
      <c r="N22" s="36"/>
      <c r="O22" s="36"/>
    </row>
    <row r="23" spans="1:15" ht="20" x14ac:dyDescent="0.35">
      <c r="A23" s="56"/>
      <c r="B23" s="56"/>
      <c r="C23" s="58"/>
      <c r="D23" s="58"/>
      <c r="E23" s="36"/>
      <c r="F23" s="36"/>
      <c r="G23" s="36"/>
      <c r="H23" s="36"/>
      <c r="I23" s="36"/>
      <c r="J23" s="36"/>
      <c r="K23" s="36"/>
      <c r="L23" s="36"/>
      <c r="M23" s="36"/>
      <c r="N23" s="36"/>
      <c r="O23" s="36"/>
    </row>
    <row r="24" spans="1:15" ht="20" x14ac:dyDescent="0.35">
      <c r="A24" s="56"/>
      <c r="B24" s="56"/>
      <c r="C24" s="58"/>
      <c r="D24" s="58"/>
      <c r="E24" s="36"/>
      <c r="F24" s="36"/>
      <c r="G24" s="36"/>
      <c r="H24" s="36"/>
      <c r="I24" s="36"/>
      <c r="J24" s="36"/>
      <c r="K24" s="36"/>
      <c r="L24" s="36"/>
      <c r="M24" s="36"/>
      <c r="N24" s="36"/>
      <c r="O24" s="36"/>
    </row>
    <row r="25" spans="1:15" ht="20" x14ac:dyDescent="0.35">
      <c r="A25" s="56"/>
      <c r="B25" s="56"/>
      <c r="C25" s="58"/>
      <c r="D25" s="58"/>
      <c r="E25" s="36"/>
      <c r="F25" s="36"/>
      <c r="G25" s="36"/>
      <c r="H25" s="36"/>
      <c r="I25" s="36"/>
      <c r="J25" s="36"/>
      <c r="K25" s="36"/>
      <c r="L25" s="36"/>
      <c r="M25" s="36"/>
      <c r="N25" s="36"/>
      <c r="O25" s="36"/>
    </row>
    <row r="26" spans="1:15" ht="20" x14ac:dyDescent="0.35">
      <c r="A26" s="56"/>
      <c r="B26" s="56"/>
      <c r="C26" s="58"/>
      <c r="D26" s="58"/>
      <c r="E26" s="36"/>
      <c r="F26" s="36"/>
      <c r="G26" s="36"/>
      <c r="H26" s="36"/>
      <c r="I26" s="36"/>
      <c r="J26" s="36"/>
      <c r="K26" s="36"/>
      <c r="L26" s="36"/>
      <c r="M26" s="36"/>
      <c r="N26" s="36"/>
      <c r="O26" s="36"/>
    </row>
    <row r="27" spans="1:15" ht="20" x14ac:dyDescent="0.35">
      <c r="A27" s="56"/>
      <c r="B27" s="56"/>
      <c r="C27" s="58"/>
      <c r="D27" s="58"/>
      <c r="E27" s="36"/>
      <c r="F27" s="36"/>
      <c r="G27" s="36"/>
      <c r="H27" s="36"/>
      <c r="I27" s="36"/>
      <c r="J27" s="36"/>
      <c r="K27" s="36"/>
      <c r="L27" s="36"/>
      <c r="M27" s="36"/>
      <c r="N27" s="36"/>
      <c r="O27" s="36"/>
    </row>
    <row r="28" spans="1:15" ht="20" x14ac:dyDescent="0.35">
      <c r="A28" s="56"/>
      <c r="B28" s="56"/>
      <c r="C28" s="58"/>
      <c r="D28" s="58"/>
      <c r="E28" s="36"/>
      <c r="F28" s="36"/>
      <c r="G28" s="36"/>
      <c r="H28" s="36"/>
      <c r="I28" s="36"/>
      <c r="J28" s="36"/>
      <c r="K28" s="36"/>
      <c r="L28" s="36"/>
      <c r="M28" s="36"/>
      <c r="N28" s="36"/>
      <c r="O28" s="36"/>
    </row>
    <row r="29" spans="1:15" ht="20" x14ac:dyDescent="0.35">
      <c r="A29" s="56"/>
      <c r="B29" s="56"/>
      <c r="C29" s="58"/>
      <c r="D29" s="58"/>
      <c r="E29" s="36"/>
      <c r="F29" s="36"/>
      <c r="G29" s="36"/>
      <c r="H29" s="36"/>
      <c r="I29" s="36"/>
      <c r="J29" s="36"/>
      <c r="K29" s="36"/>
      <c r="L29" s="36"/>
      <c r="M29" s="36"/>
      <c r="N29" s="36"/>
      <c r="O29" s="36"/>
    </row>
    <row r="30" spans="1:15" ht="20" x14ac:dyDescent="0.35">
      <c r="A30" s="56"/>
      <c r="B30" s="56"/>
      <c r="C30" s="58"/>
      <c r="D30" s="58"/>
      <c r="E30" s="36"/>
      <c r="F30" s="36"/>
      <c r="G30" s="36"/>
      <c r="H30" s="36"/>
      <c r="I30" s="36"/>
      <c r="J30" s="36"/>
      <c r="K30" s="36"/>
      <c r="L30" s="36"/>
      <c r="M30" s="36"/>
      <c r="N30" s="36"/>
      <c r="O30" s="36"/>
    </row>
    <row r="31" spans="1:15" ht="20" x14ac:dyDescent="0.35">
      <c r="A31" s="56"/>
      <c r="B31" s="56"/>
      <c r="C31" s="58"/>
      <c r="D31" s="58"/>
      <c r="E31" s="36"/>
      <c r="F31" s="36"/>
      <c r="G31" s="36"/>
      <c r="H31" s="36"/>
      <c r="I31" s="36"/>
      <c r="J31" s="36"/>
      <c r="K31" s="36"/>
      <c r="L31" s="36"/>
      <c r="M31" s="36"/>
      <c r="N31" s="36"/>
      <c r="O31" s="36"/>
    </row>
    <row r="32" spans="1:15" ht="20" x14ac:dyDescent="0.35">
      <c r="A32" s="56"/>
      <c r="B32" s="56"/>
      <c r="C32" s="58"/>
      <c r="D32" s="58"/>
      <c r="E32" s="36"/>
      <c r="F32" s="36"/>
      <c r="G32" s="36"/>
      <c r="H32" s="36"/>
      <c r="I32" s="36"/>
      <c r="J32" s="36"/>
      <c r="K32" s="36"/>
      <c r="L32" s="36"/>
      <c r="M32" s="36"/>
      <c r="N32" s="36"/>
      <c r="O32" s="36"/>
    </row>
    <row r="33" spans="1:15" ht="20" x14ac:dyDescent="0.35">
      <c r="A33" s="56"/>
      <c r="B33" s="56"/>
      <c r="C33" s="58"/>
      <c r="D33" s="58"/>
      <c r="E33" s="36"/>
      <c r="F33" s="36"/>
      <c r="G33" s="36"/>
      <c r="H33" s="36"/>
      <c r="I33" s="36"/>
      <c r="J33" s="36"/>
      <c r="K33" s="36"/>
      <c r="L33" s="36"/>
      <c r="M33" s="36"/>
      <c r="N33" s="36"/>
      <c r="O33" s="36"/>
    </row>
    <row r="34" spans="1:15" ht="20" x14ac:dyDescent="0.35">
      <c r="A34" s="56"/>
      <c r="B34" s="56"/>
      <c r="C34" s="58"/>
      <c r="D34" s="58"/>
      <c r="E34" s="36"/>
      <c r="F34" s="36"/>
      <c r="G34" s="36"/>
      <c r="H34" s="36"/>
      <c r="I34" s="36"/>
      <c r="J34" s="36"/>
      <c r="K34" s="36"/>
      <c r="L34" s="36"/>
      <c r="M34" s="36"/>
      <c r="N34" s="36"/>
      <c r="O34" s="36"/>
    </row>
    <row r="35" spans="1:15" ht="20" x14ac:dyDescent="0.35">
      <c r="A35" s="56"/>
      <c r="B35" s="56"/>
      <c r="C35" s="58"/>
      <c r="D35" s="58"/>
      <c r="E35" s="36"/>
      <c r="F35" s="36"/>
      <c r="G35" s="36"/>
      <c r="H35" s="36"/>
      <c r="I35" s="36"/>
      <c r="J35" s="36"/>
      <c r="K35" s="36"/>
      <c r="L35" s="36"/>
      <c r="M35" s="36"/>
      <c r="N35" s="36"/>
      <c r="O35" s="36"/>
    </row>
    <row r="36" spans="1:15" ht="20" x14ac:dyDescent="0.35">
      <c r="A36" s="56"/>
      <c r="B36" s="56"/>
      <c r="C36" s="58"/>
      <c r="D36" s="58"/>
      <c r="E36" s="36"/>
      <c r="F36" s="36"/>
      <c r="G36" s="36"/>
      <c r="H36" s="36"/>
      <c r="I36" s="36"/>
      <c r="J36" s="36"/>
      <c r="K36" s="36"/>
      <c r="L36" s="36"/>
      <c r="M36" s="36"/>
      <c r="N36" s="36"/>
      <c r="O36" s="36"/>
    </row>
    <row r="37" spans="1:15" ht="20" x14ac:dyDescent="0.35">
      <c r="A37" s="56"/>
      <c r="B37" s="56"/>
      <c r="C37" s="58"/>
      <c r="D37" s="58"/>
      <c r="E37" s="36"/>
      <c r="F37" s="36"/>
      <c r="G37" s="36"/>
      <c r="H37" s="36"/>
      <c r="I37" s="36"/>
      <c r="J37" s="36"/>
      <c r="K37" s="36"/>
      <c r="L37" s="36"/>
      <c r="M37" s="36"/>
      <c r="N37" s="36"/>
      <c r="O37" s="36"/>
    </row>
    <row r="38" spans="1:15" ht="20" x14ac:dyDescent="0.35">
      <c r="A38" s="56"/>
      <c r="B38" s="56"/>
      <c r="C38" s="58"/>
      <c r="D38" s="58"/>
      <c r="E38" s="36"/>
      <c r="F38" s="36"/>
      <c r="G38" s="36"/>
      <c r="H38" s="36"/>
      <c r="I38" s="36"/>
      <c r="J38" s="36"/>
      <c r="K38" s="36"/>
      <c r="L38" s="36"/>
      <c r="M38" s="36"/>
      <c r="N38" s="36"/>
      <c r="O38" s="36"/>
    </row>
    <row r="39" spans="1:15" ht="20" x14ac:dyDescent="0.35">
      <c r="A39" s="56"/>
      <c r="B39" s="56"/>
      <c r="C39" s="58"/>
      <c r="D39" s="58"/>
      <c r="E39" s="36"/>
      <c r="F39" s="36"/>
      <c r="G39" s="36"/>
      <c r="H39" s="36"/>
      <c r="I39" s="36"/>
      <c r="J39" s="36"/>
      <c r="K39" s="36"/>
      <c r="L39" s="36"/>
      <c r="M39" s="36"/>
      <c r="N39" s="36"/>
      <c r="O39" s="36"/>
    </row>
    <row r="40" spans="1:15" ht="20" x14ac:dyDescent="0.35">
      <c r="A40" s="56"/>
      <c r="B40" s="56"/>
      <c r="C40" s="58"/>
      <c r="D40" s="58"/>
      <c r="E40" s="36"/>
      <c r="F40" s="36"/>
      <c r="G40" s="36"/>
      <c r="H40" s="36"/>
      <c r="I40" s="36"/>
      <c r="J40" s="36"/>
      <c r="K40" s="36"/>
      <c r="L40" s="36"/>
      <c r="M40" s="36"/>
      <c r="N40" s="36"/>
      <c r="O40" s="36"/>
    </row>
    <row r="41" spans="1:15" ht="20" x14ac:dyDescent="0.35">
      <c r="A41" s="56"/>
      <c r="B41" s="56"/>
      <c r="C41" s="58"/>
      <c r="D41" s="58"/>
      <c r="E41" s="36"/>
      <c r="F41" s="36"/>
      <c r="G41" s="36"/>
      <c r="H41" s="36"/>
      <c r="I41" s="36"/>
      <c r="J41" s="36"/>
      <c r="K41" s="36"/>
      <c r="L41" s="36"/>
      <c r="M41" s="36"/>
      <c r="N41" s="36"/>
      <c r="O41" s="36"/>
    </row>
    <row r="42" spans="1:15" ht="20" x14ac:dyDescent="0.35">
      <c r="A42" s="56"/>
      <c r="B42" s="56"/>
      <c r="C42" s="58"/>
      <c r="D42" s="58"/>
      <c r="E42" s="36"/>
      <c r="F42" s="36"/>
      <c r="G42" s="36"/>
      <c r="H42" s="36"/>
      <c r="I42" s="36"/>
      <c r="J42" s="36"/>
      <c r="K42" s="36"/>
      <c r="L42" s="36"/>
      <c r="M42" s="36"/>
      <c r="N42" s="36"/>
      <c r="O42" s="36"/>
    </row>
    <row r="43" spans="1:15" ht="20" x14ac:dyDescent="0.35">
      <c r="A43" s="56"/>
      <c r="B43" s="56"/>
      <c r="C43" s="58"/>
      <c r="D43" s="58"/>
      <c r="E43" s="36"/>
      <c r="F43" s="36"/>
      <c r="G43" s="36"/>
      <c r="H43" s="36"/>
      <c r="I43" s="36"/>
      <c r="J43" s="36"/>
      <c r="K43" s="36"/>
      <c r="L43" s="36"/>
      <c r="M43" s="36"/>
      <c r="N43" s="36"/>
      <c r="O43" s="36"/>
    </row>
    <row r="44" spans="1:15" ht="20" x14ac:dyDescent="0.35">
      <c r="A44" s="56"/>
      <c r="B44" s="56"/>
      <c r="C44" s="58"/>
      <c r="D44" s="58"/>
      <c r="E44" s="36"/>
      <c r="F44" s="36"/>
      <c r="G44" s="36"/>
      <c r="H44" s="36"/>
      <c r="I44" s="36"/>
      <c r="J44" s="36"/>
      <c r="K44" s="36"/>
      <c r="L44" s="36"/>
      <c r="M44" s="36"/>
      <c r="N44" s="36"/>
      <c r="O44" s="36"/>
    </row>
    <row r="45" spans="1:15" ht="20" x14ac:dyDescent="0.35">
      <c r="A45" s="56"/>
      <c r="B45" s="56"/>
      <c r="C45" s="58"/>
      <c r="D45" s="58"/>
      <c r="E45" s="36"/>
      <c r="F45" s="36"/>
      <c r="G45" s="36"/>
      <c r="H45" s="36"/>
      <c r="I45" s="36"/>
      <c r="J45" s="36"/>
      <c r="K45" s="36"/>
      <c r="L45" s="36"/>
      <c r="M45" s="36"/>
      <c r="N45" s="36"/>
      <c r="O45" s="36"/>
    </row>
    <row r="46" spans="1:15" ht="20" x14ac:dyDescent="0.35">
      <c r="A46" s="56"/>
      <c r="B46" s="56"/>
      <c r="C46" s="58"/>
      <c r="D46" s="58"/>
      <c r="E46" s="36"/>
      <c r="F46" s="36"/>
      <c r="G46" s="36"/>
      <c r="H46" s="36"/>
      <c r="I46" s="36"/>
      <c r="J46" s="36"/>
      <c r="K46" s="36"/>
      <c r="L46" s="36"/>
      <c r="M46" s="36"/>
      <c r="N46" s="36"/>
      <c r="O46" s="36"/>
    </row>
    <row r="47" spans="1:15" ht="20" x14ac:dyDescent="0.35">
      <c r="A47" s="56"/>
      <c r="B47" s="56"/>
      <c r="C47" s="58"/>
      <c r="D47" s="58"/>
      <c r="E47" s="36"/>
      <c r="F47" s="36"/>
      <c r="G47" s="36"/>
      <c r="H47" s="36"/>
      <c r="I47" s="36"/>
      <c r="J47" s="36"/>
      <c r="K47" s="36"/>
      <c r="L47" s="36"/>
      <c r="M47" s="36"/>
      <c r="N47" s="36"/>
      <c r="O47" s="36"/>
    </row>
    <row r="48" spans="1:15" ht="20" x14ac:dyDescent="0.35">
      <c r="A48" s="56"/>
      <c r="B48" s="56"/>
      <c r="C48" s="58"/>
      <c r="D48" s="58"/>
      <c r="E48" s="36"/>
      <c r="F48" s="36"/>
      <c r="G48" s="36"/>
      <c r="H48" s="36"/>
      <c r="I48" s="36"/>
      <c r="J48" s="36"/>
      <c r="K48" s="36"/>
      <c r="L48" s="36"/>
      <c r="M48" s="36"/>
      <c r="N48" s="36"/>
      <c r="O48" s="36"/>
    </row>
    <row r="49" spans="1:15" ht="20" x14ac:dyDescent="0.35">
      <c r="A49" s="56"/>
      <c r="B49" s="56"/>
      <c r="C49" s="58"/>
      <c r="D49" s="58"/>
      <c r="E49" s="36"/>
      <c r="F49" s="36"/>
      <c r="G49" s="36"/>
      <c r="H49" s="36"/>
      <c r="I49" s="36"/>
      <c r="J49" s="36"/>
      <c r="K49" s="36"/>
      <c r="L49" s="36"/>
      <c r="M49" s="36"/>
      <c r="N49" s="36"/>
      <c r="O49" s="36"/>
    </row>
    <row r="50" spans="1:15" ht="20" x14ac:dyDescent="0.35">
      <c r="A50" s="56"/>
      <c r="B50" s="56"/>
      <c r="C50" s="58"/>
      <c r="D50" s="58"/>
      <c r="E50" s="36"/>
      <c r="F50" s="36"/>
      <c r="G50" s="36"/>
      <c r="H50" s="36"/>
      <c r="I50" s="36"/>
      <c r="J50" s="36"/>
      <c r="K50" s="36"/>
      <c r="L50" s="36"/>
      <c r="M50" s="36"/>
      <c r="N50" s="36"/>
      <c r="O50" s="36"/>
    </row>
    <row r="51" spans="1:15" ht="20" x14ac:dyDescent="0.35">
      <c r="A51" s="56"/>
      <c r="B51" s="56"/>
      <c r="C51" s="58"/>
      <c r="D51" s="58"/>
      <c r="E51" s="36"/>
      <c r="F51" s="36"/>
      <c r="G51" s="36"/>
      <c r="H51" s="36"/>
      <c r="I51" s="36"/>
      <c r="J51" s="36"/>
      <c r="K51" s="36"/>
      <c r="L51" s="36"/>
      <c r="M51" s="36"/>
      <c r="N51" s="36"/>
      <c r="O51" s="36"/>
    </row>
    <row r="52" spans="1:15" ht="20" x14ac:dyDescent="0.35">
      <c r="A52" s="56"/>
      <c r="B52" s="18"/>
      <c r="C52" s="24"/>
      <c r="D52" s="24"/>
    </row>
    <row r="53" spans="1:15" ht="20" x14ac:dyDescent="0.35">
      <c r="A53" s="56"/>
      <c r="B53" s="18"/>
      <c r="C53" s="24"/>
      <c r="D53" s="24"/>
    </row>
    <row r="54" spans="1:15" ht="20" x14ac:dyDescent="0.35">
      <c r="A54" s="56"/>
      <c r="B54" s="18"/>
      <c r="C54" s="24"/>
      <c r="D54" s="24"/>
    </row>
    <row r="55" spans="1:15" ht="20" x14ac:dyDescent="0.35">
      <c r="A55" s="56"/>
      <c r="B55" s="18"/>
      <c r="C55" s="24"/>
      <c r="D55" s="24"/>
    </row>
    <row r="56" spans="1:15" ht="20" x14ac:dyDescent="0.35">
      <c r="A56" s="56"/>
      <c r="B56" s="18"/>
      <c r="C56" s="24"/>
      <c r="D56" s="24"/>
    </row>
    <row r="57" spans="1:15" ht="20" x14ac:dyDescent="0.35">
      <c r="A57" s="56"/>
      <c r="B57" s="18"/>
      <c r="C57" s="24"/>
      <c r="D57" s="24"/>
    </row>
    <row r="58" spans="1:15" ht="20" x14ac:dyDescent="0.35">
      <c r="A58" s="56"/>
      <c r="B58" s="18"/>
      <c r="C58" s="24"/>
      <c r="D58" s="24"/>
    </row>
    <row r="59" spans="1:15" ht="20" x14ac:dyDescent="0.35">
      <c r="A59" s="56"/>
      <c r="B59" s="18"/>
      <c r="C59" s="24"/>
      <c r="D59" s="24"/>
    </row>
    <row r="60" spans="1:15" ht="20" x14ac:dyDescent="0.35">
      <c r="A60" s="56"/>
      <c r="B60" s="18"/>
      <c r="C60" s="24"/>
      <c r="D60" s="24"/>
    </row>
    <row r="61" spans="1:15" ht="20" x14ac:dyDescent="0.35">
      <c r="A61" s="56"/>
      <c r="B61" s="18"/>
      <c r="C61" s="24"/>
      <c r="D61" s="24"/>
    </row>
    <row r="62" spans="1:15" ht="20" x14ac:dyDescent="0.35">
      <c r="A62" s="56"/>
      <c r="B62" s="18"/>
      <c r="C62" s="24"/>
      <c r="D62" s="24"/>
    </row>
    <row r="63" spans="1:15" ht="20" x14ac:dyDescent="0.35">
      <c r="A63" s="56"/>
      <c r="B63" s="18"/>
      <c r="C63" s="24"/>
      <c r="D63" s="24"/>
    </row>
    <row r="64" spans="1:15" ht="20" x14ac:dyDescent="0.35">
      <c r="A64" s="56"/>
      <c r="B64" s="18"/>
      <c r="C64" s="24"/>
      <c r="D64" s="24"/>
    </row>
    <row r="65" spans="1:4" ht="20" x14ac:dyDescent="0.35">
      <c r="A65" s="56"/>
      <c r="B65" s="18"/>
      <c r="C65" s="24"/>
      <c r="D65" s="24"/>
    </row>
    <row r="66" spans="1:4" ht="20" x14ac:dyDescent="0.35">
      <c r="A66" s="56"/>
      <c r="B66" s="18"/>
      <c r="C66" s="24"/>
      <c r="D66" s="24"/>
    </row>
    <row r="67" spans="1:4" ht="20" x14ac:dyDescent="0.35">
      <c r="A67" s="56"/>
      <c r="B67" s="18"/>
      <c r="C67" s="24"/>
      <c r="D67" s="24"/>
    </row>
    <row r="68" spans="1:4" ht="20" x14ac:dyDescent="0.35">
      <c r="A68" s="56"/>
      <c r="B68" s="18"/>
      <c r="C68" s="24"/>
      <c r="D68" s="24"/>
    </row>
    <row r="69" spans="1:4" ht="20" x14ac:dyDescent="0.35">
      <c r="A69" s="56"/>
      <c r="B69" s="18"/>
      <c r="C69" s="24"/>
      <c r="D69" s="24"/>
    </row>
    <row r="70" spans="1:4" ht="20" x14ac:dyDescent="0.35">
      <c r="A70" s="56"/>
      <c r="B70" s="18"/>
      <c r="C70" s="24"/>
      <c r="D70" s="24"/>
    </row>
    <row r="71" spans="1:4" ht="20" x14ac:dyDescent="0.35">
      <c r="A71" s="56"/>
      <c r="B71" s="18"/>
      <c r="C71" s="24"/>
      <c r="D71" s="24"/>
    </row>
    <row r="72" spans="1:4" ht="20" x14ac:dyDescent="0.35">
      <c r="A72" s="56"/>
      <c r="B72" s="18"/>
      <c r="C72" s="24"/>
      <c r="D72" s="24"/>
    </row>
    <row r="73" spans="1:4" ht="20" x14ac:dyDescent="0.35">
      <c r="A73" s="56"/>
      <c r="B73" s="18"/>
      <c r="C73" s="24"/>
      <c r="D73" s="24"/>
    </row>
    <row r="74" spans="1:4" ht="20" x14ac:dyDescent="0.35">
      <c r="A74" s="56"/>
      <c r="B74" s="18"/>
      <c r="C74" s="24"/>
      <c r="D74" s="24"/>
    </row>
    <row r="75" spans="1:4" ht="20" x14ac:dyDescent="0.35">
      <c r="A75" s="56"/>
      <c r="B75" s="18"/>
      <c r="C75" s="24"/>
      <c r="D75" s="24"/>
    </row>
    <row r="76" spans="1:4" ht="20" x14ac:dyDescent="0.35">
      <c r="A76" s="56"/>
      <c r="B76" s="18"/>
      <c r="C76" s="24"/>
      <c r="D76" s="24"/>
    </row>
    <row r="77" spans="1:4" ht="20" x14ac:dyDescent="0.35">
      <c r="A77" s="56"/>
      <c r="B77" s="18"/>
      <c r="C77" s="24"/>
      <c r="D77" s="24"/>
    </row>
    <row r="78" spans="1:4" ht="20" x14ac:dyDescent="0.35">
      <c r="A78" s="56"/>
      <c r="B78" s="18"/>
      <c r="C78" s="24"/>
      <c r="D78" s="24"/>
    </row>
    <row r="79" spans="1:4" ht="20" x14ac:dyDescent="0.35">
      <c r="A79" s="56"/>
      <c r="B79" s="18"/>
      <c r="C79" s="24"/>
      <c r="D79" s="24"/>
    </row>
    <row r="80" spans="1:4" ht="20" x14ac:dyDescent="0.35">
      <c r="A80" s="56"/>
      <c r="B80" s="18"/>
      <c r="C80" s="24"/>
      <c r="D80" s="24"/>
    </row>
    <row r="81" spans="1:4" ht="20" x14ac:dyDescent="0.35">
      <c r="A81" s="56"/>
      <c r="B81" s="18"/>
      <c r="C81" s="24"/>
      <c r="D81" s="24"/>
    </row>
    <row r="82" spans="1:4" ht="20" x14ac:dyDescent="0.35">
      <c r="A82" s="56"/>
      <c r="B82" s="18"/>
      <c r="C82" s="24"/>
      <c r="D82" s="24"/>
    </row>
    <row r="83" spans="1:4" ht="20" x14ac:dyDescent="0.35">
      <c r="A83" s="56"/>
      <c r="B83" s="18"/>
      <c r="C83" s="24"/>
      <c r="D83" s="24"/>
    </row>
    <row r="84" spans="1:4" ht="20" x14ac:dyDescent="0.35">
      <c r="A84" s="56"/>
      <c r="B84" s="18"/>
      <c r="C84" s="24"/>
      <c r="D84" s="24"/>
    </row>
    <row r="85" spans="1:4" ht="20" x14ac:dyDescent="0.35">
      <c r="A85" s="56"/>
      <c r="B85" s="18"/>
      <c r="C85" s="24"/>
      <c r="D85" s="24"/>
    </row>
    <row r="86" spans="1:4" ht="20" x14ac:dyDescent="0.35">
      <c r="A86" s="56"/>
      <c r="B86" s="18"/>
      <c r="C86" s="24"/>
      <c r="D86" s="24"/>
    </row>
    <row r="87" spans="1:4" ht="20" x14ac:dyDescent="0.35">
      <c r="A87" s="56"/>
      <c r="B87" s="18"/>
      <c r="C87" s="24"/>
      <c r="D87" s="24"/>
    </row>
    <row r="88" spans="1:4" ht="20" x14ac:dyDescent="0.35">
      <c r="A88" s="56"/>
      <c r="B88" s="18"/>
      <c r="C88" s="24"/>
      <c r="D88" s="24"/>
    </row>
    <row r="89" spans="1:4" ht="20" x14ac:dyDescent="0.35">
      <c r="A89" s="56"/>
      <c r="B89" s="18"/>
      <c r="C89" s="24"/>
      <c r="D89" s="24"/>
    </row>
    <row r="90" spans="1:4" ht="20" x14ac:dyDescent="0.35">
      <c r="A90" s="56"/>
      <c r="B90" s="18"/>
      <c r="C90" s="24"/>
      <c r="D90" s="24"/>
    </row>
    <row r="91" spans="1:4" ht="20" x14ac:dyDescent="0.35">
      <c r="A91" s="56"/>
      <c r="B91" s="18"/>
      <c r="C91" s="24"/>
      <c r="D91" s="24"/>
    </row>
    <row r="92" spans="1:4" ht="20" x14ac:dyDescent="0.35">
      <c r="A92" s="56"/>
      <c r="B92" s="18"/>
      <c r="C92" s="24"/>
      <c r="D92" s="24"/>
    </row>
    <row r="93" spans="1:4" ht="20" x14ac:dyDescent="0.35">
      <c r="A93" s="56"/>
      <c r="B93" s="18"/>
      <c r="C93" s="24"/>
      <c r="D93" s="24"/>
    </row>
    <row r="94" spans="1:4" ht="20" x14ac:dyDescent="0.35">
      <c r="A94" s="56"/>
      <c r="B94" s="18"/>
      <c r="C94" s="24"/>
      <c r="D94" s="24"/>
    </row>
    <row r="95" spans="1:4" ht="20" x14ac:dyDescent="0.35">
      <c r="A95" s="56"/>
      <c r="B95" s="18"/>
      <c r="C95" s="24"/>
      <c r="D95" s="24"/>
    </row>
    <row r="96" spans="1:4" ht="20" x14ac:dyDescent="0.35">
      <c r="A96" s="56"/>
      <c r="B96" s="18"/>
      <c r="C96" s="24"/>
      <c r="D96" s="24"/>
    </row>
    <row r="97" spans="1:4" ht="20" x14ac:dyDescent="0.35">
      <c r="A97" s="56"/>
      <c r="B97" s="18"/>
      <c r="C97" s="24"/>
      <c r="D97" s="24"/>
    </row>
    <row r="98" spans="1:4" ht="20" x14ac:dyDescent="0.35">
      <c r="A98" s="56"/>
      <c r="B98" s="18"/>
      <c r="C98" s="24"/>
      <c r="D98" s="24"/>
    </row>
    <row r="99" spans="1:4" ht="20" x14ac:dyDescent="0.35">
      <c r="A99" s="56"/>
      <c r="B99" s="18"/>
      <c r="C99" s="24"/>
      <c r="D99" s="24"/>
    </row>
    <row r="100" spans="1:4" ht="20" x14ac:dyDescent="0.35">
      <c r="A100" s="56"/>
      <c r="B100" s="18"/>
      <c r="C100" s="24"/>
      <c r="D100" s="24"/>
    </row>
    <row r="101" spans="1:4" ht="20" x14ac:dyDescent="0.35">
      <c r="A101" s="56"/>
      <c r="B101" s="18"/>
      <c r="C101" s="24"/>
      <c r="D101" s="24"/>
    </row>
    <row r="102" spans="1:4" ht="20" x14ac:dyDescent="0.35">
      <c r="A102" s="56"/>
      <c r="B102" s="18"/>
      <c r="C102" s="24"/>
      <c r="D102" s="24"/>
    </row>
    <row r="103" spans="1:4" ht="20" x14ac:dyDescent="0.35">
      <c r="A103" s="56"/>
      <c r="B103" s="18"/>
      <c r="C103" s="24"/>
      <c r="D103" s="24"/>
    </row>
    <row r="104" spans="1:4" ht="20" x14ac:dyDescent="0.35">
      <c r="A104" s="56"/>
      <c r="B104" s="18"/>
      <c r="C104" s="24"/>
      <c r="D104" s="24"/>
    </row>
    <row r="105" spans="1:4" ht="20" x14ac:dyDescent="0.35">
      <c r="A105" s="56"/>
      <c r="B105" s="18"/>
      <c r="C105" s="24"/>
      <c r="D105" s="24"/>
    </row>
    <row r="106" spans="1:4" ht="20" x14ac:dyDescent="0.35">
      <c r="A106" s="56"/>
      <c r="B106" s="18"/>
      <c r="C106" s="24"/>
      <c r="D106" s="24"/>
    </row>
    <row r="107" spans="1:4" ht="20" x14ac:dyDescent="0.35">
      <c r="A107" s="56"/>
      <c r="B107" s="18"/>
      <c r="C107" s="24"/>
      <c r="D107" s="24"/>
    </row>
    <row r="108" spans="1:4" ht="20" x14ac:dyDescent="0.35">
      <c r="A108" s="56"/>
      <c r="B108" s="18"/>
      <c r="C108" s="24"/>
      <c r="D108" s="24"/>
    </row>
    <row r="109" spans="1:4" ht="20" x14ac:dyDescent="0.35">
      <c r="A109" s="56"/>
      <c r="B109" s="18"/>
      <c r="C109" s="24"/>
      <c r="D109" s="24"/>
    </row>
    <row r="110" spans="1:4" ht="20" x14ac:dyDescent="0.35">
      <c r="A110" s="56"/>
      <c r="B110" s="18"/>
      <c r="C110" s="24"/>
      <c r="D110" s="24"/>
    </row>
    <row r="111" spans="1:4" ht="20" x14ac:dyDescent="0.35">
      <c r="A111" s="56"/>
      <c r="B111" s="18"/>
      <c r="C111" s="24"/>
      <c r="D111" s="24"/>
    </row>
    <row r="112" spans="1:4" ht="20" x14ac:dyDescent="0.35">
      <c r="A112" s="56"/>
      <c r="B112" s="18"/>
      <c r="C112" s="24"/>
      <c r="D112" s="24"/>
    </row>
    <row r="113" spans="1:4" ht="20" x14ac:dyDescent="0.35">
      <c r="A113" s="56"/>
      <c r="B113" s="18"/>
      <c r="C113" s="24"/>
      <c r="D113" s="24"/>
    </row>
    <row r="114" spans="1:4" ht="20" x14ac:dyDescent="0.35">
      <c r="A114" s="56"/>
      <c r="B114" s="18"/>
      <c r="C114" s="24"/>
      <c r="D114" s="24"/>
    </row>
    <row r="115" spans="1:4" ht="20" x14ac:dyDescent="0.35">
      <c r="A115" s="56"/>
      <c r="B115" s="18"/>
      <c r="C115" s="24"/>
      <c r="D115" s="24"/>
    </row>
    <row r="116" spans="1:4" ht="20" x14ac:dyDescent="0.35">
      <c r="A116" s="56"/>
      <c r="B116" s="18"/>
      <c r="C116" s="24"/>
      <c r="D116" s="24"/>
    </row>
    <row r="117" spans="1:4" ht="20" x14ac:dyDescent="0.35">
      <c r="A117" s="56"/>
      <c r="B117" s="18"/>
      <c r="C117" s="24"/>
      <c r="D117" s="24"/>
    </row>
    <row r="118" spans="1:4" ht="20" x14ac:dyDescent="0.35">
      <c r="A118" s="56"/>
      <c r="B118" s="18"/>
      <c r="C118" s="24"/>
      <c r="D118" s="24"/>
    </row>
    <row r="119" spans="1:4" ht="20" x14ac:dyDescent="0.35">
      <c r="A119" s="56"/>
      <c r="B119" s="18"/>
      <c r="C119" s="24"/>
      <c r="D119" s="24"/>
    </row>
    <row r="120" spans="1:4" ht="20" x14ac:dyDescent="0.35">
      <c r="A120" s="56"/>
      <c r="B120" s="18"/>
      <c r="C120" s="24"/>
      <c r="D120" s="24"/>
    </row>
    <row r="121" spans="1:4" ht="20" x14ac:dyDescent="0.35">
      <c r="A121" s="56"/>
      <c r="B121" s="18"/>
      <c r="C121" s="24"/>
      <c r="D121" s="24"/>
    </row>
    <row r="122" spans="1:4" ht="20" x14ac:dyDescent="0.35">
      <c r="A122" s="56"/>
      <c r="B122" s="18"/>
      <c r="C122" s="24"/>
      <c r="D122" s="24"/>
    </row>
    <row r="123" spans="1:4" ht="20" x14ac:dyDescent="0.35">
      <c r="A123" s="56"/>
      <c r="B123" s="18"/>
      <c r="C123" s="24"/>
      <c r="D123" s="24"/>
    </row>
    <row r="124" spans="1:4" ht="20" x14ac:dyDescent="0.35">
      <c r="A124" s="56"/>
      <c r="B124" s="18"/>
      <c r="C124" s="24"/>
      <c r="D124" s="24"/>
    </row>
    <row r="125" spans="1:4" ht="20" x14ac:dyDescent="0.35">
      <c r="A125" s="56"/>
      <c r="B125" s="18"/>
      <c r="C125" s="24"/>
      <c r="D125" s="24"/>
    </row>
    <row r="126" spans="1:4" ht="20" x14ac:dyDescent="0.35">
      <c r="A126" s="56"/>
      <c r="B126" s="18"/>
      <c r="C126" s="24"/>
      <c r="D126" s="24"/>
    </row>
    <row r="127" spans="1:4" ht="20" x14ac:dyDescent="0.35">
      <c r="A127" s="56"/>
      <c r="B127" s="18"/>
      <c r="C127" s="24"/>
      <c r="D127" s="24"/>
    </row>
    <row r="128" spans="1:4" ht="20" x14ac:dyDescent="0.35">
      <c r="A128" s="56"/>
      <c r="B128" s="18"/>
      <c r="C128" s="24"/>
      <c r="D128" s="24"/>
    </row>
    <row r="129" spans="1:4" ht="20" x14ac:dyDescent="0.35">
      <c r="A129" s="56"/>
      <c r="B129" s="18"/>
      <c r="C129" s="24"/>
      <c r="D129" s="24"/>
    </row>
    <row r="130" spans="1:4" ht="20" x14ac:dyDescent="0.35">
      <c r="A130" s="56"/>
      <c r="B130" s="18"/>
      <c r="C130" s="24"/>
      <c r="D130" s="24"/>
    </row>
    <row r="131" spans="1:4" ht="20" x14ac:dyDescent="0.35">
      <c r="A131" s="56"/>
      <c r="B131" s="18"/>
      <c r="C131" s="24"/>
      <c r="D131" s="24"/>
    </row>
    <row r="132" spans="1:4" ht="20" x14ac:dyDescent="0.35">
      <c r="A132" s="56"/>
      <c r="B132" s="18"/>
      <c r="C132" s="24"/>
      <c r="D132" s="24"/>
    </row>
    <row r="133" spans="1:4" ht="20" x14ac:dyDescent="0.35">
      <c r="A133" s="56"/>
      <c r="B133" s="18"/>
      <c r="C133" s="24"/>
      <c r="D133" s="24"/>
    </row>
    <row r="134" spans="1:4" ht="20" x14ac:dyDescent="0.35">
      <c r="A134" s="56"/>
      <c r="B134" s="18"/>
      <c r="C134" s="24"/>
      <c r="D134" s="24"/>
    </row>
    <row r="135" spans="1:4" ht="20" x14ac:dyDescent="0.35">
      <c r="A135" s="56"/>
      <c r="B135" s="18"/>
      <c r="C135" s="24"/>
      <c r="D135" s="24"/>
    </row>
    <row r="136" spans="1:4" ht="20" x14ac:dyDescent="0.35">
      <c r="A136" s="56"/>
      <c r="B136" s="18"/>
      <c r="C136" s="24"/>
      <c r="D136" s="24"/>
    </row>
    <row r="137" spans="1:4" ht="20" x14ac:dyDescent="0.35">
      <c r="A137" s="56"/>
      <c r="B137" s="18"/>
      <c r="C137" s="24"/>
      <c r="D137" s="24"/>
    </row>
    <row r="138" spans="1:4" ht="20" x14ac:dyDescent="0.35">
      <c r="A138" s="56"/>
      <c r="B138" s="18"/>
      <c r="C138" s="24"/>
      <c r="D138" s="24"/>
    </row>
    <row r="139" spans="1:4" ht="20" x14ac:dyDescent="0.35">
      <c r="A139" s="56"/>
      <c r="B139" s="18"/>
      <c r="C139" s="24"/>
      <c r="D139" s="24"/>
    </row>
    <row r="140" spans="1:4" ht="20" x14ac:dyDescent="0.35">
      <c r="A140" s="56"/>
      <c r="B140" s="18"/>
      <c r="C140" s="24"/>
      <c r="D140" s="24"/>
    </row>
    <row r="141" spans="1:4" ht="20" x14ac:dyDescent="0.35">
      <c r="A141" s="56"/>
      <c r="B141" s="18"/>
      <c r="C141" s="24"/>
      <c r="D141" s="24"/>
    </row>
    <row r="142" spans="1:4" ht="20" x14ac:dyDescent="0.35">
      <c r="A142" s="56"/>
      <c r="B142" s="18"/>
      <c r="C142" s="24"/>
      <c r="D142" s="24"/>
    </row>
    <row r="143" spans="1:4" ht="20" x14ac:dyDescent="0.35">
      <c r="A143" s="56"/>
      <c r="B143" s="18"/>
      <c r="C143" s="24"/>
      <c r="D143" s="24"/>
    </row>
    <row r="144" spans="1:4" ht="20" x14ac:dyDescent="0.35">
      <c r="A144" s="56"/>
      <c r="B144" s="18"/>
      <c r="C144" s="24"/>
      <c r="D144" s="24"/>
    </row>
    <row r="145" spans="1:4" ht="20" x14ac:dyDescent="0.35">
      <c r="A145" s="56"/>
      <c r="B145" s="18"/>
      <c r="C145" s="24"/>
      <c r="D145" s="24"/>
    </row>
    <row r="146" spans="1:4" ht="20" x14ac:dyDescent="0.35">
      <c r="A146" s="56"/>
      <c r="B146" s="18"/>
      <c r="C146" s="24"/>
      <c r="D146" s="24"/>
    </row>
    <row r="147" spans="1:4" ht="20" x14ac:dyDescent="0.35">
      <c r="A147" s="56"/>
      <c r="B147" s="18"/>
      <c r="C147" s="24"/>
      <c r="D147" s="24"/>
    </row>
    <row r="148" spans="1:4" ht="20" x14ac:dyDescent="0.35">
      <c r="A148" s="56"/>
      <c r="B148" s="18"/>
      <c r="C148" s="24"/>
      <c r="D148" s="24"/>
    </row>
    <row r="149" spans="1:4" ht="20" x14ac:dyDescent="0.35">
      <c r="A149" s="56"/>
      <c r="B149" s="18"/>
      <c r="C149" s="24"/>
      <c r="D149" s="24"/>
    </row>
    <row r="150" spans="1:4" ht="20" x14ac:dyDescent="0.35">
      <c r="A150" s="56"/>
      <c r="B150" s="18"/>
      <c r="C150" s="24"/>
      <c r="D150" s="24"/>
    </row>
    <row r="151" spans="1:4" ht="20" x14ac:dyDescent="0.35">
      <c r="A151" s="56"/>
      <c r="B151" s="18"/>
      <c r="C151" s="24"/>
      <c r="D151" s="24"/>
    </row>
    <row r="152" spans="1:4" ht="20" x14ac:dyDescent="0.35">
      <c r="A152" s="56"/>
      <c r="B152" s="18"/>
      <c r="C152" s="24"/>
      <c r="D152" s="24"/>
    </row>
    <row r="153" spans="1:4" ht="20" x14ac:dyDescent="0.35">
      <c r="A153" s="56"/>
      <c r="B153" s="18"/>
      <c r="C153" s="24"/>
      <c r="D153" s="24"/>
    </row>
    <row r="154" spans="1:4" ht="20" x14ac:dyDescent="0.35">
      <c r="A154" s="56"/>
      <c r="B154" s="18"/>
      <c r="C154" s="24"/>
      <c r="D154" s="24"/>
    </row>
    <row r="155" spans="1:4" ht="20" x14ac:dyDescent="0.35">
      <c r="A155" s="56"/>
      <c r="B155" s="18"/>
      <c r="C155" s="24"/>
      <c r="D155" s="24"/>
    </row>
    <row r="156" spans="1:4" ht="20" x14ac:dyDescent="0.35">
      <c r="A156" s="56"/>
      <c r="B156" s="18"/>
      <c r="C156" s="24"/>
      <c r="D156" s="24"/>
    </row>
    <row r="157" spans="1:4" ht="20" x14ac:dyDescent="0.35">
      <c r="A157" s="56"/>
      <c r="B157" s="18"/>
      <c r="C157" s="24"/>
      <c r="D157" s="24"/>
    </row>
    <row r="158" spans="1:4" ht="20" x14ac:dyDescent="0.35">
      <c r="A158" s="56"/>
      <c r="B158" s="18"/>
      <c r="C158" s="24"/>
      <c r="D158" s="24"/>
    </row>
    <row r="159" spans="1:4" ht="20" x14ac:dyDescent="0.35">
      <c r="A159" s="56"/>
      <c r="B159" s="18"/>
      <c r="C159" s="24"/>
      <c r="D159" s="24"/>
    </row>
    <row r="160" spans="1:4" ht="20" x14ac:dyDescent="0.35">
      <c r="A160" s="56"/>
      <c r="B160" s="18"/>
      <c r="C160" s="24"/>
      <c r="D160" s="24"/>
    </row>
    <row r="161" spans="1:4" ht="20" x14ac:dyDescent="0.35">
      <c r="A161" s="56"/>
      <c r="B161" s="18"/>
      <c r="C161" s="24"/>
      <c r="D161" s="24"/>
    </row>
    <row r="162" spans="1:4" ht="20" x14ac:dyDescent="0.35">
      <c r="A162" s="56"/>
      <c r="B162" s="18"/>
      <c r="C162" s="24"/>
      <c r="D162" s="24"/>
    </row>
    <row r="163" spans="1:4" ht="20" x14ac:dyDescent="0.35">
      <c r="A163" s="56"/>
      <c r="B163" s="18"/>
      <c r="C163" s="24"/>
      <c r="D163" s="24"/>
    </row>
    <row r="164" spans="1:4" ht="20" x14ac:dyDescent="0.35">
      <c r="A164" s="56"/>
      <c r="B164" s="18"/>
      <c r="C164" s="24"/>
      <c r="D164" s="24"/>
    </row>
    <row r="165" spans="1:4" ht="20" x14ac:dyDescent="0.35">
      <c r="A165" s="56"/>
      <c r="B165" s="18"/>
      <c r="C165" s="24"/>
      <c r="D165" s="24"/>
    </row>
    <row r="166" spans="1:4" ht="20" x14ac:dyDescent="0.35">
      <c r="A166" s="56"/>
      <c r="B166" s="18"/>
      <c r="C166" s="24"/>
      <c r="D166" s="24"/>
    </row>
    <row r="167" spans="1:4" ht="20" x14ac:dyDescent="0.35">
      <c r="A167" s="56"/>
      <c r="B167" s="18"/>
      <c r="C167" s="24"/>
      <c r="D167" s="24"/>
    </row>
    <row r="168" spans="1:4" ht="20" x14ac:dyDescent="0.35">
      <c r="A168" s="56"/>
      <c r="B168" s="18"/>
      <c r="C168" s="24"/>
      <c r="D168" s="24"/>
    </row>
    <row r="169" spans="1:4" ht="20" x14ac:dyDescent="0.35">
      <c r="A169" s="56"/>
      <c r="B169" s="18"/>
      <c r="C169" s="24"/>
      <c r="D169" s="24"/>
    </row>
    <row r="170" spans="1:4" ht="20" x14ac:dyDescent="0.35">
      <c r="A170" s="56"/>
      <c r="B170" s="18"/>
      <c r="C170" s="24"/>
      <c r="D170" s="24"/>
    </row>
    <row r="171" spans="1:4" ht="20" x14ac:dyDescent="0.35">
      <c r="A171" s="56"/>
      <c r="B171" s="18"/>
      <c r="C171" s="24"/>
      <c r="D171" s="24"/>
    </row>
    <row r="172" spans="1:4" ht="20" x14ac:dyDescent="0.35">
      <c r="A172" s="56"/>
      <c r="B172" s="18"/>
      <c r="C172" s="24"/>
      <c r="D172" s="24"/>
    </row>
    <row r="173" spans="1:4" ht="20" x14ac:dyDescent="0.35">
      <c r="A173" s="56"/>
      <c r="B173" s="18"/>
      <c r="C173" s="24"/>
      <c r="D173" s="24"/>
    </row>
    <row r="174" spans="1:4" ht="20" x14ac:dyDescent="0.35">
      <c r="A174" s="56"/>
      <c r="B174" s="18"/>
      <c r="C174" s="24"/>
      <c r="D174" s="24"/>
    </row>
    <row r="175" spans="1:4" ht="20" x14ac:dyDescent="0.35">
      <c r="A175" s="56"/>
      <c r="B175" s="18"/>
      <c r="C175" s="24"/>
      <c r="D175" s="24"/>
    </row>
    <row r="176" spans="1:4" ht="20" x14ac:dyDescent="0.35">
      <c r="A176" s="56"/>
      <c r="B176" s="18"/>
      <c r="C176" s="24"/>
      <c r="D176" s="24"/>
    </row>
    <row r="177" spans="1:4" ht="20" x14ac:dyDescent="0.35">
      <c r="A177" s="56"/>
      <c r="B177" s="18"/>
      <c r="C177" s="24"/>
      <c r="D177" s="24"/>
    </row>
    <row r="178" spans="1:4" ht="20" x14ac:dyDescent="0.35">
      <c r="A178" s="56"/>
      <c r="B178" s="18"/>
      <c r="C178" s="24"/>
      <c r="D178" s="24"/>
    </row>
    <row r="179" spans="1:4" ht="20" x14ac:dyDescent="0.35">
      <c r="A179" s="56"/>
      <c r="B179" s="18"/>
      <c r="C179" s="24"/>
      <c r="D179" s="24"/>
    </row>
    <row r="180" spans="1:4" ht="20" x14ac:dyDescent="0.35">
      <c r="A180" s="56"/>
      <c r="B180" s="18"/>
      <c r="C180" s="24"/>
      <c r="D180" s="24"/>
    </row>
    <row r="181" spans="1:4" ht="20" x14ac:dyDescent="0.35">
      <c r="A181" s="56"/>
      <c r="B181" s="18"/>
      <c r="C181" s="24"/>
      <c r="D181" s="24"/>
    </row>
    <row r="182" spans="1:4" ht="20" x14ac:dyDescent="0.35">
      <c r="A182" s="56"/>
      <c r="B182" s="18"/>
      <c r="C182" s="24"/>
      <c r="D182" s="24"/>
    </row>
    <row r="183" spans="1:4" ht="20" x14ac:dyDescent="0.35">
      <c r="A183" s="56"/>
      <c r="B183" s="18"/>
      <c r="C183" s="24"/>
      <c r="D183" s="24"/>
    </row>
    <row r="184" spans="1:4" ht="20" x14ac:dyDescent="0.35">
      <c r="A184" s="56"/>
      <c r="B184" s="18"/>
      <c r="C184" s="24"/>
      <c r="D184" s="24"/>
    </row>
    <row r="185" spans="1:4" ht="20" x14ac:dyDescent="0.35">
      <c r="A185" s="56"/>
      <c r="B185" s="18"/>
      <c r="C185" s="24"/>
      <c r="D185" s="24"/>
    </row>
    <row r="186" spans="1:4" ht="20" x14ac:dyDescent="0.35">
      <c r="A186" s="56"/>
      <c r="B186" s="18"/>
      <c r="C186" s="24"/>
      <c r="D186" s="24"/>
    </row>
    <row r="187" spans="1:4" ht="20" x14ac:dyDescent="0.35">
      <c r="A187" s="56"/>
      <c r="B187" s="18"/>
      <c r="C187" s="24"/>
      <c r="D187" s="24"/>
    </row>
    <row r="188" spans="1:4" ht="20" x14ac:dyDescent="0.35">
      <c r="A188" s="56"/>
      <c r="B188" s="18"/>
      <c r="C188" s="24"/>
      <c r="D188" s="24"/>
    </row>
    <row r="189" spans="1:4" ht="20" x14ac:dyDescent="0.35">
      <c r="A189" s="56"/>
      <c r="B189" s="18"/>
      <c r="C189" s="24"/>
      <c r="D189" s="24"/>
    </row>
    <row r="190" spans="1:4" ht="20" x14ac:dyDescent="0.35">
      <c r="A190" s="56"/>
      <c r="B190" s="18"/>
      <c r="C190" s="24"/>
      <c r="D190" s="24"/>
    </row>
    <row r="191" spans="1:4" ht="20" x14ac:dyDescent="0.35">
      <c r="A191" s="56"/>
      <c r="B191" s="18"/>
      <c r="C191" s="24"/>
      <c r="D191" s="24"/>
    </row>
    <row r="192" spans="1:4" ht="20" x14ac:dyDescent="0.35">
      <c r="A192" s="56"/>
      <c r="B192" s="18"/>
      <c r="C192" s="24"/>
      <c r="D192" s="24"/>
    </row>
    <row r="193" spans="1:4" ht="20" x14ac:dyDescent="0.35">
      <c r="A193" s="56"/>
      <c r="B193" s="18"/>
      <c r="C193" s="24"/>
      <c r="D193" s="24"/>
    </row>
    <row r="194" spans="1:4" ht="20" x14ac:dyDescent="0.35">
      <c r="A194" s="56"/>
      <c r="B194" s="18"/>
      <c r="C194" s="24"/>
      <c r="D194" s="24"/>
    </row>
    <row r="195" spans="1:4" ht="20" x14ac:dyDescent="0.35">
      <c r="A195" s="56"/>
      <c r="B195" s="18"/>
      <c r="C195" s="24"/>
      <c r="D195" s="24"/>
    </row>
    <row r="196" spans="1:4" ht="20" x14ac:dyDescent="0.35">
      <c r="A196" s="56"/>
      <c r="B196" s="18"/>
      <c r="C196" s="24"/>
      <c r="D196" s="24"/>
    </row>
    <row r="197" spans="1:4" ht="20" x14ac:dyDescent="0.35">
      <c r="A197" s="56"/>
      <c r="B197" s="18"/>
      <c r="C197" s="24"/>
      <c r="D197" s="24"/>
    </row>
    <row r="198" spans="1:4" ht="20" x14ac:dyDescent="0.35">
      <c r="A198" s="56"/>
      <c r="B198" s="18"/>
      <c r="C198" s="24"/>
      <c r="D198" s="24"/>
    </row>
    <row r="199" spans="1:4" ht="20" x14ac:dyDescent="0.35">
      <c r="A199" s="56"/>
      <c r="B199" s="18"/>
      <c r="C199" s="24"/>
      <c r="D199" s="24"/>
    </row>
    <row r="200" spans="1:4" ht="20" x14ac:dyDescent="0.35">
      <c r="A200" s="56"/>
      <c r="B200" s="18"/>
      <c r="C200" s="24"/>
      <c r="D200" s="24"/>
    </row>
    <row r="201" spans="1:4" ht="20" x14ac:dyDescent="0.35">
      <c r="A201" s="56"/>
      <c r="B201" s="18"/>
      <c r="C201" s="24"/>
      <c r="D201" s="24"/>
    </row>
    <row r="202" spans="1:4" ht="20" x14ac:dyDescent="0.35">
      <c r="A202" s="56"/>
      <c r="B202" s="18"/>
      <c r="C202" s="24"/>
      <c r="D202" s="24"/>
    </row>
    <row r="203" spans="1:4" ht="20" x14ac:dyDescent="0.35">
      <c r="A203" s="56"/>
      <c r="B203" s="18"/>
      <c r="C203" s="24"/>
      <c r="D203" s="24"/>
    </row>
    <row r="204" spans="1:4" ht="20" x14ac:dyDescent="0.35">
      <c r="A204" s="56"/>
      <c r="B204" s="18"/>
      <c r="C204" s="24"/>
      <c r="D204" s="24"/>
    </row>
    <row r="205" spans="1:4" ht="20" x14ac:dyDescent="0.35">
      <c r="A205" s="56"/>
      <c r="B205" s="18"/>
      <c r="C205" s="24"/>
      <c r="D205" s="24"/>
    </row>
    <row r="206" spans="1:4" ht="20" x14ac:dyDescent="0.35">
      <c r="A206" s="56"/>
      <c r="B206" s="18"/>
      <c r="C206" s="24"/>
      <c r="D206" s="24"/>
    </row>
    <row r="207" spans="1:4" ht="20" x14ac:dyDescent="0.35">
      <c r="A207" s="56"/>
      <c r="B207" s="18"/>
      <c r="C207" s="24"/>
      <c r="D207" s="24"/>
    </row>
    <row r="208" spans="1:4" x14ac:dyDescent="0.35">
      <c r="A208" s="36"/>
      <c r="B208" s="18"/>
      <c r="C208" s="18"/>
      <c r="D208" s="18"/>
    </row>
    <row r="209" spans="1:8" ht="20" x14ac:dyDescent="0.35">
      <c r="A209" s="36"/>
      <c r="B209" s="20" t="s">
        <v>74</v>
      </c>
      <c r="C209" s="20" t="s">
        <v>119</v>
      </c>
      <c r="D209" s="23" t="s">
        <v>74</v>
      </c>
      <c r="E209" s="23" t="s">
        <v>119</v>
      </c>
    </row>
    <row r="210" spans="1:8" ht="21" x14ac:dyDescent="0.5">
      <c r="A210" s="36"/>
      <c r="B210" s="21" t="s">
        <v>76</v>
      </c>
      <c r="C210" s="21" t="s">
        <v>45</v>
      </c>
      <c r="D210" t="s">
        <v>76</v>
      </c>
      <c r="F210" t="str">
        <f t="shared" ref="F210:F221" si="0">IF(NOT(ISBLANK(D210)),D210,IF(NOT(ISBLANK(E210))," "&amp;E210,FALSE))</f>
        <v>Afectación Económica o presupuestal</v>
      </c>
      <c r="G210" t="s">
        <v>76</v>
      </c>
      <c r="H210" t="str">
        <f>IF(NOT(ISERROR(MATCH(G210,_xlfn.ANCHORARRAY(B221),0))),F223&amp;"Por favor no seleccionar los criterios de impacto",G210)</f>
        <v>❌Por favor no seleccionar los criterios de impacto</v>
      </c>
    </row>
    <row r="211" spans="1:8" ht="21" x14ac:dyDescent="0.5">
      <c r="A211" s="36"/>
      <c r="B211" s="21" t="s">
        <v>76</v>
      </c>
      <c r="C211" s="21" t="s">
        <v>79</v>
      </c>
      <c r="E211" t="s">
        <v>45</v>
      </c>
      <c r="F211" t="str">
        <f t="shared" si="0"/>
        <v xml:space="preserve"> Afectación menor a 10 SMLMV .</v>
      </c>
    </row>
    <row r="212" spans="1:8" ht="21" x14ac:dyDescent="0.5">
      <c r="A212" s="36"/>
      <c r="B212" s="21" t="s">
        <v>76</v>
      </c>
      <c r="C212" s="21" t="s">
        <v>80</v>
      </c>
      <c r="E212" t="s">
        <v>79</v>
      </c>
      <c r="F212" t="str">
        <f t="shared" si="0"/>
        <v xml:space="preserve"> Entre 10 y 50 SMLMV </v>
      </c>
    </row>
    <row r="213" spans="1:8" ht="21" x14ac:dyDescent="0.5">
      <c r="A213" s="36"/>
      <c r="B213" s="21" t="s">
        <v>76</v>
      </c>
      <c r="C213" s="21" t="s">
        <v>81</v>
      </c>
      <c r="E213" t="s">
        <v>80</v>
      </c>
      <c r="F213" t="str">
        <f t="shared" si="0"/>
        <v xml:space="preserve"> Entre 50 y 100 SMLMV </v>
      </c>
    </row>
    <row r="214" spans="1:8" ht="21" x14ac:dyDescent="0.5">
      <c r="A214" s="36"/>
      <c r="B214" s="21" t="s">
        <v>76</v>
      </c>
      <c r="C214" s="21" t="s">
        <v>82</v>
      </c>
      <c r="E214" t="s">
        <v>81</v>
      </c>
      <c r="F214" t="str">
        <f t="shared" si="0"/>
        <v xml:space="preserve"> Entre 100 y 500 SMLMV </v>
      </c>
    </row>
    <row r="215" spans="1:8" ht="21" x14ac:dyDescent="0.5">
      <c r="A215" s="36"/>
      <c r="B215" s="21" t="s">
        <v>44</v>
      </c>
      <c r="C215" s="21" t="s">
        <v>83</v>
      </c>
      <c r="E215" t="s">
        <v>82</v>
      </c>
      <c r="F215" t="str">
        <f t="shared" si="0"/>
        <v xml:space="preserve"> Mayor a 500 SMLMV </v>
      </c>
    </row>
    <row r="216" spans="1:8" ht="21" x14ac:dyDescent="0.5">
      <c r="A216" s="36"/>
      <c r="B216" s="21" t="s">
        <v>44</v>
      </c>
      <c r="C216" s="21" t="s">
        <v>208</v>
      </c>
      <c r="D216" t="s">
        <v>44</v>
      </c>
      <c r="F216" t="str">
        <f t="shared" si="0"/>
        <v>Pérdida Reputacional</v>
      </c>
    </row>
    <row r="217" spans="1:8" ht="21" x14ac:dyDescent="0.5">
      <c r="A217" s="36"/>
      <c r="B217" s="21" t="s">
        <v>44</v>
      </c>
      <c r="C217" s="21" t="s">
        <v>84</v>
      </c>
      <c r="E217" t="s">
        <v>83</v>
      </c>
      <c r="F217" t="str">
        <f t="shared" si="0"/>
        <v xml:space="preserve"> El riesgo afecta la imagen de alguna área de la organización</v>
      </c>
    </row>
    <row r="218" spans="1:8" ht="21" x14ac:dyDescent="0.5">
      <c r="A218" s="36"/>
      <c r="B218" s="21" t="s">
        <v>44</v>
      </c>
      <c r="C218" s="21" t="s">
        <v>210</v>
      </c>
      <c r="E218" t="s">
        <v>208</v>
      </c>
      <c r="F218" t="str">
        <f t="shared" si="0"/>
        <v xml:space="preserve"> El riesgo afecta la imagen de la entidad internamente, de conocimiento general, nivel interno, de junta directiva y accionistas y/o de proveedores</v>
      </c>
    </row>
    <row r="219" spans="1:8" ht="21" x14ac:dyDescent="0.5">
      <c r="A219" s="36"/>
      <c r="B219" s="21" t="s">
        <v>44</v>
      </c>
      <c r="C219" s="21" t="s">
        <v>102</v>
      </c>
      <c r="E219" t="s">
        <v>84</v>
      </c>
      <c r="F219" t="str">
        <f t="shared" si="0"/>
        <v xml:space="preserve"> El riesgo afecta la imagen de la entidad con algunos usuarios de relevancia frente al logro de los objetivos</v>
      </c>
    </row>
    <row r="220" spans="1:8" x14ac:dyDescent="0.35">
      <c r="A220" s="36"/>
      <c r="B220" s="22"/>
      <c r="C220" s="22"/>
      <c r="E220" t="s">
        <v>210</v>
      </c>
      <c r="F220" t="str">
        <f t="shared" si="0"/>
        <v xml:space="preserve"> El riesgo afecta la imagen de la entidad con efecto publicitario sostenido a nivel de sector administrativo, nivel departamental o municipal</v>
      </c>
    </row>
    <row r="221" spans="1:8" x14ac:dyDescent="0.35">
      <c r="A221" s="36"/>
      <c r="B221" s="22" t="str">
        <f t="array" ref="B221:B223">_xlfn.UNIQUE(Tabla1[[#All],[Criterios]])</f>
        <v>Criterios</v>
      </c>
      <c r="C221" s="22"/>
      <c r="E221" t="s">
        <v>102</v>
      </c>
      <c r="F221" t="str">
        <f t="shared" si="0"/>
        <v xml:space="preserve"> El riesgo afecta la imagen de la entidad a nivel nacional, con efecto publicitarios sostenible a nivel país</v>
      </c>
    </row>
    <row r="222" spans="1:8" x14ac:dyDescent="0.35">
      <c r="A222" s="36"/>
      <c r="B222" s="22" t="str">
        <v>Afectación Económica o presupuestal</v>
      </c>
      <c r="C222" s="22"/>
    </row>
    <row r="223" spans="1:8" x14ac:dyDescent="0.35">
      <c r="B223" s="22" t="str">
        <v>Pérdida Reputacional</v>
      </c>
      <c r="C223" s="22"/>
      <c r="F223" s="25" t="s">
        <v>120</v>
      </c>
    </row>
    <row r="224" spans="1:8" x14ac:dyDescent="0.35">
      <c r="B224" s="17"/>
      <c r="C224" s="17"/>
      <c r="F224" s="25" t="s">
        <v>121</v>
      </c>
    </row>
    <row r="225" spans="2:4" x14ac:dyDescent="0.35">
      <c r="B225" s="17"/>
      <c r="C225" s="17"/>
    </row>
    <row r="226" spans="2:4" x14ac:dyDescent="0.35">
      <c r="B226" s="17"/>
      <c r="C226" s="17"/>
    </row>
    <row r="227" spans="2:4" x14ac:dyDescent="0.35">
      <c r="B227" s="17"/>
      <c r="C227" s="17"/>
      <c r="D227" s="17"/>
    </row>
    <row r="228" spans="2:4" x14ac:dyDescent="0.35">
      <c r="B228" s="17"/>
      <c r="C228" s="17"/>
      <c r="D228" s="17"/>
    </row>
    <row r="229" spans="2:4" x14ac:dyDescent="0.35">
      <c r="B229" s="17"/>
      <c r="C229" s="17"/>
      <c r="D229" s="17"/>
    </row>
    <row r="230" spans="2:4" x14ac:dyDescent="0.35">
      <c r="B230" s="17"/>
      <c r="C230" s="17"/>
      <c r="D230" s="17"/>
    </row>
    <row r="231" spans="2:4" x14ac:dyDescent="0.35">
      <c r="B231" s="17"/>
      <c r="C231" s="17"/>
      <c r="D231" s="17"/>
    </row>
    <row r="232" spans="2:4" x14ac:dyDescent="0.35">
      <c r="B232" s="17"/>
      <c r="C232" s="17"/>
      <c r="D232" s="17"/>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A5" sqref="A5:A6"/>
    </sheetView>
  </sheetViews>
  <sheetFormatPr baseColWidth="10" defaultColWidth="14.36328125" defaultRowHeight="13" x14ac:dyDescent="0.3"/>
  <cols>
    <col min="1" max="2" width="14.36328125" style="41"/>
    <col min="3" max="3" width="17" style="41" customWidth="1"/>
    <col min="4" max="4" width="14.36328125" style="41"/>
    <col min="5" max="5" width="46" style="41" customWidth="1"/>
    <col min="6" max="16384" width="14.36328125" style="41"/>
  </cols>
  <sheetData>
    <row r="1" spans="2:6" ht="24" customHeight="1" thickBot="1" x14ac:dyDescent="0.35">
      <c r="B1" s="407" t="s">
        <v>65</v>
      </c>
      <c r="C1" s="408"/>
      <c r="D1" s="408"/>
      <c r="E1" s="408"/>
      <c r="F1" s="409"/>
    </row>
    <row r="2" spans="2:6" ht="16" thickBot="1" x14ac:dyDescent="0.4">
      <c r="B2" s="42"/>
      <c r="C2" s="42"/>
      <c r="D2" s="42"/>
      <c r="E2" s="42"/>
      <c r="F2" s="42"/>
    </row>
    <row r="3" spans="2:6" ht="16" thickBot="1" x14ac:dyDescent="0.35">
      <c r="B3" s="411" t="s">
        <v>51</v>
      </c>
      <c r="C3" s="412"/>
      <c r="D3" s="412"/>
      <c r="E3" s="54" t="s">
        <v>52</v>
      </c>
      <c r="F3" s="55" t="s">
        <v>53</v>
      </c>
    </row>
    <row r="4" spans="2:6" ht="31" x14ac:dyDescent="0.3">
      <c r="B4" s="413" t="s">
        <v>54</v>
      </c>
      <c r="C4" s="415" t="s">
        <v>11</v>
      </c>
      <c r="D4" s="43" t="s">
        <v>12</v>
      </c>
      <c r="E4" s="44" t="s">
        <v>55</v>
      </c>
      <c r="F4" s="45">
        <v>0.25</v>
      </c>
    </row>
    <row r="5" spans="2:6" ht="46.5" x14ac:dyDescent="0.3">
      <c r="B5" s="414"/>
      <c r="C5" s="416"/>
      <c r="D5" s="46" t="s">
        <v>13</v>
      </c>
      <c r="E5" s="47" t="s">
        <v>56</v>
      </c>
      <c r="F5" s="48">
        <v>0.15</v>
      </c>
    </row>
    <row r="6" spans="2:6" ht="46.5" x14ac:dyDescent="0.3">
      <c r="B6" s="414"/>
      <c r="C6" s="416"/>
      <c r="D6" s="46" t="s">
        <v>14</v>
      </c>
      <c r="E6" s="47" t="s">
        <v>57</v>
      </c>
      <c r="F6" s="48">
        <v>0.1</v>
      </c>
    </row>
    <row r="7" spans="2:6" ht="62" x14ac:dyDescent="0.3">
      <c r="B7" s="414"/>
      <c r="C7" s="416" t="s">
        <v>15</v>
      </c>
      <c r="D7" s="46" t="s">
        <v>9</v>
      </c>
      <c r="E7" s="47" t="s">
        <v>58</v>
      </c>
      <c r="F7" s="48">
        <v>0.25</v>
      </c>
    </row>
    <row r="8" spans="2:6" ht="31" x14ac:dyDescent="0.3">
      <c r="B8" s="414"/>
      <c r="C8" s="416"/>
      <c r="D8" s="46" t="s">
        <v>8</v>
      </c>
      <c r="E8" s="47" t="s">
        <v>59</v>
      </c>
      <c r="F8" s="48">
        <v>0.15</v>
      </c>
    </row>
    <row r="9" spans="2:6" ht="46.5" x14ac:dyDescent="0.3">
      <c r="B9" s="414" t="s">
        <v>126</v>
      </c>
      <c r="C9" s="416" t="s">
        <v>16</v>
      </c>
      <c r="D9" s="46" t="s">
        <v>17</v>
      </c>
      <c r="E9" s="47" t="s">
        <v>60</v>
      </c>
      <c r="F9" s="49" t="s">
        <v>61</v>
      </c>
    </row>
    <row r="10" spans="2:6" ht="46.5" x14ac:dyDescent="0.3">
      <c r="B10" s="414"/>
      <c r="C10" s="416"/>
      <c r="D10" s="46" t="s">
        <v>18</v>
      </c>
      <c r="E10" s="47" t="s">
        <v>62</v>
      </c>
      <c r="F10" s="49" t="s">
        <v>61</v>
      </c>
    </row>
    <row r="11" spans="2:6" ht="46.5" x14ac:dyDescent="0.3">
      <c r="B11" s="414"/>
      <c r="C11" s="416" t="s">
        <v>19</v>
      </c>
      <c r="D11" s="46" t="s">
        <v>20</v>
      </c>
      <c r="E11" s="47" t="s">
        <v>63</v>
      </c>
      <c r="F11" s="49" t="s">
        <v>61</v>
      </c>
    </row>
    <row r="12" spans="2:6" ht="46.5" x14ac:dyDescent="0.3">
      <c r="B12" s="414"/>
      <c r="C12" s="416"/>
      <c r="D12" s="46" t="s">
        <v>21</v>
      </c>
      <c r="E12" s="47" t="s">
        <v>64</v>
      </c>
      <c r="F12" s="49" t="s">
        <v>61</v>
      </c>
    </row>
    <row r="13" spans="2:6" ht="31" x14ac:dyDescent="0.3">
      <c r="B13" s="414"/>
      <c r="C13" s="416" t="s">
        <v>22</v>
      </c>
      <c r="D13" s="46" t="s">
        <v>103</v>
      </c>
      <c r="E13" s="47" t="s">
        <v>106</v>
      </c>
      <c r="F13" s="49" t="s">
        <v>61</v>
      </c>
    </row>
    <row r="14" spans="2:6" ht="16" thickBot="1" x14ac:dyDescent="0.35">
      <c r="B14" s="417"/>
      <c r="C14" s="418"/>
      <c r="D14" s="50" t="s">
        <v>104</v>
      </c>
      <c r="E14" s="51" t="s">
        <v>105</v>
      </c>
      <c r="F14" s="52" t="s">
        <v>61</v>
      </c>
    </row>
    <row r="15" spans="2:6" ht="49.5" customHeight="1" x14ac:dyDescent="0.3">
      <c r="B15" s="410" t="s">
        <v>123</v>
      </c>
      <c r="C15" s="410"/>
      <c r="D15" s="410"/>
      <c r="E15" s="410"/>
      <c r="F15" s="410"/>
    </row>
    <row r="16" spans="2:6" ht="27" customHeight="1" x14ac:dyDescent="0.3">
      <c r="B16" s="5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4.5" x14ac:dyDescent="0.35"/>
  <sheetData>
    <row r="2" spans="2:5" x14ac:dyDescent="0.35">
      <c r="B2" t="s">
        <v>28</v>
      </c>
      <c r="E2" t="s">
        <v>112</v>
      </c>
    </row>
    <row r="3" spans="2:5" x14ac:dyDescent="0.35">
      <c r="B3" t="s">
        <v>29</v>
      </c>
      <c r="E3" t="s">
        <v>111</v>
      </c>
    </row>
    <row r="4" spans="2:5" x14ac:dyDescent="0.35">
      <c r="B4" t="s">
        <v>116</v>
      </c>
      <c r="E4" t="s">
        <v>113</v>
      </c>
    </row>
    <row r="5" spans="2:5" x14ac:dyDescent="0.35">
      <c r="B5" t="s">
        <v>115</v>
      </c>
    </row>
    <row r="8" spans="2:5" x14ac:dyDescent="0.35">
      <c r="B8" t="s">
        <v>212</v>
      </c>
    </row>
    <row r="9" spans="2:5" x14ac:dyDescent="0.35">
      <c r="B9" t="s">
        <v>32</v>
      </c>
    </row>
    <row r="10" spans="2:5" x14ac:dyDescent="0.35">
      <c r="B10" t="s">
        <v>33</v>
      </c>
    </row>
    <row r="13" spans="2:5" x14ac:dyDescent="0.35">
      <c r="B13" t="s">
        <v>190</v>
      </c>
    </row>
    <row r="14" spans="2:5" x14ac:dyDescent="0.35">
      <c r="B14" t="s">
        <v>189</v>
      </c>
    </row>
    <row r="15" spans="2:5" x14ac:dyDescent="0.35">
      <c r="B15" t="s">
        <v>191</v>
      </c>
    </row>
    <row r="16" spans="2:5" x14ac:dyDescent="0.35">
      <c r="B16" t="s">
        <v>107</v>
      </c>
    </row>
    <row r="17" spans="2:2" x14ac:dyDescent="0.35">
      <c r="B17" t="s">
        <v>108</v>
      </c>
    </row>
    <row r="18" spans="2:2" x14ac:dyDescent="0.35">
      <c r="B18" t="s">
        <v>109</v>
      </c>
    </row>
    <row r="19" spans="2:2" x14ac:dyDescent="0.35">
      <c r="B19" t="s">
        <v>110</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53125" defaultRowHeight="13" x14ac:dyDescent="0.3"/>
  <cols>
    <col min="1" max="1" width="32.90625" style="4" customWidth="1"/>
    <col min="2" max="16384" width="11.453125" style="4"/>
  </cols>
  <sheetData>
    <row r="3" spans="1:1" x14ac:dyDescent="0.3">
      <c r="A3" s="5" t="s">
        <v>12</v>
      </c>
    </row>
    <row r="4" spans="1:1" x14ac:dyDescent="0.3">
      <c r="A4" s="5" t="s">
        <v>13</v>
      </c>
    </row>
    <row r="5" spans="1:1" x14ac:dyDescent="0.3">
      <c r="A5" s="5" t="s">
        <v>14</v>
      </c>
    </row>
    <row r="6" spans="1:1" x14ac:dyDescent="0.3">
      <c r="A6" s="5" t="s">
        <v>9</v>
      </c>
    </row>
    <row r="7" spans="1:1" x14ac:dyDescent="0.3">
      <c r="A7" s="5" t="s">
        <v>8</v>
      </c>
    </row>
    <row r="8" spans="1:1" x14ac:dyDescent="0.3">
      <c r="A8" s="5" t="s">
        <v>17</v>
      </c>
    </row>
    <row r="9" spans="1:1" x14ac:dyDescent="0.3">
      <c r="A9" s="5" t="s">
        <v>18</v>
      </c>
    </row>
    <row r="10" spans="1:1" x14ac:dyDescent="0.3">
      <c r="A10" s="5" t="s">
        <v>20</v>
      </c>
    </row>
    <row r="11" spans="1:1" x14ac:dyDescent="0.3">
      <c r="A11" s="5" t="s">
        <v>21</v>
      </c>
    </row>
    <row r="12" spans="1:1" x14ac:dyDescent="0.3">
      <c r="A12" s="5" t="s">
        <v>23</v>
      </c>
    </row>
    <row r="13" spans="1:1" x14ac:dyDescent="0.3">
      <c r="A13" s="5" t="s">
        <v>24</v>
      </c>
    </row>
    <row r="14" spans="1:1" x14ac:dyDescent="0.3">
      <c r="A14" s="5" t="s">
        <v>25</v>
      </c>
    </row>
    <row r="16" spans="1:1" x14ac:dyDescent="0.3">
      <c r="A16" s="5" t="s">
        <v>27</v>
      </c>
    </row>
    <row r="17" spans="1:1" x14ac:dyDescent="0.3">
      <c r="A17" s="5" t="s">
        <v>28</v>
      </c>
    </row>
    <row r="18" spans="1:1" x14ac:dyDescent="0.3">
      <c r="A18" s="5" t="s">
        <v>29</v>
      </c>
    </row>
    <row r="20" spans="1:1" x14ac:dyDescent="0.3">
      <c r="A20" s="5" t="s">
        <v>32</v>
      </c>
    </row>
    <row r="21" spans="1:1" x14ac:dyDescent="0.3">
      <c r="A21" s="5"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SPAP</cp:lastModifiedBy>
  <cp:lastPrinted>2024-06-11T20:11:51Z</cp:lastPrinted>
  <dcterms:created xsi:type="dcterms:W3CDTF">2020-03-24T23:12:47Z</dcterms:created>
  <dcterms:modified xsi:type="dcterms:W3CDTF">2024-06-21T21:06:41Z</dcterms:modified>
</cp:coreProperties>
</file>