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ESUPUESTO 2025\EJECUCIONES 2025\04_ABRIL 2025\"/>
    </mc:Choice>
  </mc:AlternateContent>
  <bookViews>
    <workbookView xWindow="0" yWindow="0" windowWidth="28800" windowHeight="11610"/>
  </bookViews>
  <sheets>
    <sheet name="EJECUCION  INGRESOS 2025 ABR" sheetId="2" r:id="rId1"/>
  </sheets>
  <externalReferences>
    <externalReference r:id="rId2"/>
    <externalReference r:id="rId3"/>
  </externalReferences>
  <definedNames>
    <definedName name="_xlnm.Print_Area" localSheetId="0">'EJECUCION  INGRESOS 2025 ABR'!$B$1:$K$42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D24" i="2"/>
  <c r="D22" i="2"/>
  <c r="H21" i="2"/>
  <c r="F21" i="2"/>
  <c r="G21" i="2" s="1"/>
  <c r="J21" i="2" s="1"/>
  <c r="E21" i="2"/>
  <c r="I20" i="2"/>
  <c r="J20" i="2" s="1"/>
  <c r="H20" i="2"/>
  <c r="H19" i="2" s="1"/>
  <c r="G20" i="2"/>
  <c r="K20" i="2" s="1"/>
  <c r="F20" i="2"/>
  <c r="E20" i="2"/>
  <c r="G19" i="2"/>
  <c r="F19" i="2"/>
  <c r="E19" i="2"/>
  <c r="I18" i="2"/>
  <c r="I17" i="2" s="1"/>
  <c r="H18" i="2"/>
  <c r="H17" i="2" s="1"/>
  <c r="H16" i="2" s="1"/>
  <c r="H15" i="2" s="1"/>
  <c r="G18" i="2"/>
  <c r="E18" i="2"/>
  <c r="E17" i="2" s="1"/>
  <c r="E16" i="2" s="1"/>
  <c r="E15" i="2" s="1"/>
  <c r="E11" i="2" s="1"/>
  <c r="E10" i="2" s="1"/>
  <c r="E7" i="2" s="1"/>
  <c r="G17" i="2"/>
  <c r="G16" i="2"/>
  <c r="G15" i="2"/>
  <c r="J14" i="2"/>
  <c r="H14" i="2"/>
  <c r="I13" i="2"/>
  <c r="J13" i="2" s="1"/>
  <c r="H13" i="2"/>
  <c r="H12" i="2" s="1"/>
  <c r="H11" i="2" s="1"/>
  <c r="H10" i="2" s="1"/>
  <c r="G13" i="2"/>
  <c r="K13" i="2" s="1"/>
  <c r="F13" i="2"/>
  <c r="E13" i="2"/>
  <c r="F12" i="2"/>
  <c r="G12" i="2" s="1"/>
  <c r="E12" i="2"/>
  <c r="K9" i="2"/>
  <c r="J9" i="2"/>
  <c r="H9" i="2"/>
  <c r="I8" i="2"/>
  <c r="H8" i="2"/>
  <c r="G8" i="2"/>
  <c r="J8" i="2" s="1"/>
  <c r="F8" i="2"/>
  <c r="E8" i="2"/>
  <c r="E22" i="2" l="1"/>
  <c r="E24" i="2" s="1"/>
  <c r="K19" i="2"/>
  <c r="J17" i="2"/>
  <c r="I16" i="2"/>
  <c r="K17" i="2"/>
  <c r="K12" i="2"/>
  <c r="H22" i="2"/>
  <c r="H24" i="2" s="1"/>
  <c r="F11" i="2"/>
  <c r="I19" i="2"/>
  <c r="J19" i="2" s="1"/>
  <c r="H7" i="2"/>
  <c r="I12" i="2"/>
  <c r="K8" i="2"/>
  <c r="J18" i="2"/>
  <c r="I15" i="2" l="1"/>
  <c r="I11" i="2" s="1"/>
  <c r="J16" i="2"/>
  <c r="K16" i="2"/>
  <c r="J12" i="2"/>
  <c r="G11" i="2"/>
  <c r="F10" i="2"/>
  <c r="J11" i="2" l="1"/>
  <c r="I10" i="2"/>
  <c r="G10" i="2"/>
  <c r="F7" i="2"/>
  <c r="F22" i="2"/>
  <c r="F24" i="2" s="1"/>
  <c r="K11" i="2"/>
  <c r="J15" i="2"/>
  <c r="K15" i="2"/>
  <c r="K10" i="2" l="1"/>
  <c r="G7" i="2"/>
  <c r="G22" i="2"/>
  <c r="G24" i="2" s="1"/>
  <c r="J10" i="2"/>
  <c r="I7" i="2"/>
  <c r="J7" i="2" s="1"/>
  <c r="I22" i="2"/>
  <c r="J22" i="2" l="1"/>
  <c r="J24" i="2" s="1"/>
  <c r="I24" i="2"/>
  <c r="K7" i="2"/>
</calcChain>
</file>

<file path=xl/sharedStrings.xml><?xml version="1.0" encoding="utf-8"?>
<sst xmlns="http://schemas.openxmlformats.org/spreadsheetml/2006/main" count="35" uniqueCount="33">
  <si>
    <t>EMPRESA DE RENOVACIÓN Y DESARROLLO URBANO DE BOGOTÁ D.C. - RENOBO</t>
  </si>
  <si>
    <t>Ejecución Presupuestal de Rentas e Ingresos        Periodo 202504</t>
  </si>
  <si>
    <t>Rubro Presupuestal</t>
  </si>
  <si>
    <t>Ppto. Inicial</t>
  </si>
  <si>
    <t>Modificaciones</t>
  </si>
  <si>
    <t>Ppto. Definitivo</t>
  </si>
  <si>
    <t>Total Recaudos</t>
  </si>
  <si>
    <t>Pct. Eje.</t>
  </si>
  <si>
    <t>Saldo por Recaudar</t>
  </si>
  <si>
    <t>Rubro</t>
  </si>
  <si>
    <t>Nombre</t>
  </si>
  <si>
    <t>Mes</t>
  </si>
  <si>
    <t>Acumuladas</t>
  </si>
  <si>
    <t xml:space="preserve">INGRESOS </t>
  </si>
  <si>
    <t>DISPONIBILIDAD INICIAL</t>
  </si>
  <si>
    <t>Bancos</t>
  </si>
  <si>
    <t>INGRESOS CORRIENTES</t>
  </si>
  <si>
    <t>INGRESOS NO TRIBUTARIOS</t>
  </si>
  <si>
    <t>VENTA DE BIENES Y SERVICIOS</t>
  </si>
  <si>
    <t>VENTA DE ESTABLECIMIENTOS DE MERCADO</t>
  </si>
  <si>
    <t>Servicios de la Construcción</t>
  </si>
  <si>
    <t>TRANSFERENCIAS CORRIENTES</t>
  </si>
  <si>
    <t>SUBVENCIONES</t>
  </si>
  <si>
    <t>EMPRESAS PUBLICAS NO FINANCIERAS</t>
  </si>
  <si>
    <t>Administracion Central</t>
  </si>
  <si>
    <t>RECURSOS DE CAPITAL</t>
  </si>
  <si>
    <t>RENDIMIENTOS FINANCIEROS</t>
  </si>
  <si>
    <t>Depositos</t>
  </si>
  <si>
    <t xml:space="preserve">TOTAL INGRESOS </t>
  </si>
  <si>
    <t>Irene Duarte Méndez</t>
  </si>
  <si>
    <t>Christian Andres Palencia Hernandez</t>
  </si>
  <si>
    <t>Tesorera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</si>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</sst>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/>
    </xf>
    <xf numFmtId="10" fontId="6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vertical="center"/>
    </xf>
    <xf numFmtId="10" fontId="6" fillId="3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10" fontId="5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0" fontId="5" fillId="0" borderId="4" xfId="0" quotePrefix="1" applyFont="1" applyBorder="1" applyAlignment="1">
      <alignment vertical="center"/>
    </xf>
    <xf numFmtId="0" fontId="6" fillId="0" borderId="4" xfId="0" quotePrefix="1" applyFont="1" applyBorder="1" applyAlignment="1">
      <alignment vertical="center"/>
    </xf>
    <xf numFmtId="1" fontId="6" fillId="0" borderId="4" xfId="0" applyNumberFormat="1" applyFont="1" applyBorder="1" applyAlignment="1">
      <alignment horizontal="right" vertical="center"/>
    </xf>
    <xf numFmtId="0" fontId="6" fillId="3" borderId="4" xfId="0" quotePrefix="1" applyFont="1" applyFill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vertical="center"/>
    </xf>
    <xf numFmtId="10" fontId="6" fillId="2" borderId="2" xfId="2" applyNumberFormat="1" applyFont="1" applyFill="1" applyBorder="1" applyAlignment="1">
      <alignment horizontal="right" vertical="center"/>
    </xf>
    <xf numFmtId="10" fontId="3" fillId="0" borderId="0" xfId="2" applyNumberFormat="1" applyFont="1" applyFill="1"/>
    <xf numFmtId="43" fontId="3" fillId="0" borderId="0" xfId="1" applyFont="1" applyFill="1"/>
    <xf numFmtId="4" fontId="3" fillId="0" borderId="0" xfId="0" applyNumberFormat="1" applyFont="1"/>
    <xf numFmtId="9" fontId="3" fillId="0" borderId="0" xfId="2" applyFont="1" applyFill="1"/>
    <xf numFmtId="0" fontId="7" fillId="0" borderId="0" xfId="0" applyFont="1"/>
    <xf numFmtId="0" fontId="8" fillId="0" borderId="0" xfId="0" applyFont="1"/>
    <xf numFmtId="0" fontId="8" fillId="0" borderId="0" xfId="3" applyAlignment="1">
      <alignment horizontal="center"/>
    </xf>
    <xf numFmtId="0" fontId="3" fillId="0" borderId="0" xfId="4" applyFont="1"/>
    <xf numFmtId="0" fontId="3" fillId="0" borderId="0" xfId="4" applyFont="1" applyAlignment="1">
      <alignment wrapText="1"/>
    </xf>
    <xf numFmtId="0" fontId="3" fillId="0" borderId="0" xfId="0" applyFont="1" applyAlignment="1">
      <alignment wrapText="1"/>
    </xf>
    <xf numFmtId="10" fontId="3" fillId="0" borderId="0" xfId="5" applyNumberFormat="1" applyFont="1" applyFill="1" applyAlignment="1">
      <alignment horizontal="center"/>
    </xf>
    <xf numFmtId="0" fontId="9" fillId="0" borderId="0" xfId="6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5" fillId="0" borderId="0" xfId="1" applyFont="1" applyFill="1"/>
    <xf numFmtId="9" fontId="5" fillId="0" borderId="0" xfId="2" applyFont="1" applyFill="1"/>
    <xf numFmtId="0" fontId="5" fillId="0" borderId="0" xfId="0" applyFont="1"/>
    <xf numFmtId="0" fontId="5" fillId="0" borderId="0" xfId="4" applyFont="1"/>
    <xf numFmtId="10" fontId="5" fillId="0" borderId="0" xfId="5" applyNumberFormat="1" applyFont="1" applyFill="1" applyAlignment="1">
      <alignment horizontal="center"/>
    </xf>
    <xf numFmtId="0" fontId="8" fillId="0" borderId="0" xfId="6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0" fontId="8" fillId="0" borderId="0" xfId="5" applyNumberFormat="1" applyFont="1" applyFill="1" applyAlignment="1">
      <alignment horizontal="center"/>
    </xf>
    <xf numFmtId="43" fontId="3" fillId="0" borderId="0" xfId="0" applyNumberFormat="1" applyFont="1"/>
    <xf numFmtId="164" fontId="3" fillId="0" borderId="0" xfId="0" applyNumberFormat="1" applyFont="1"/>
  </cellXfs>
  <cellStyles count="7">
    <cellStyle name="Millares" xfId="1" builtinId="3"/>
    <cellStyle name="Normal" xfId="0" builtinId="0"/>
    <cellStyle name="Normal 2" xfId="3"/>
    <cellStyle name="Normal 2 2 2" xfId="6"/>
    <cellStyle name="Normal 4" xfId="4"/>
    <cellStyle name="Porcentaje" xfId="2" builtinId="5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460014</xdr:colOff>
      <xdr:row>0</xdr:row>
      <xdr:rowOff>0</xdr:rowOff>
    </xdr:from>
    <xdr:ext cx="2557170" cy="745056"/>
    <xdr:pic>
      <xdr:nvPicPr>
        <xdr:cNvPr id="2" name="Imagen 1">
          <a:extLst>
            <a:ext uri="{FF2B5EF4-FFF2-40B4-BE49-F238E27FC236}">
              <a16:creationId xmlns:a16="http://schemas.microsoft.com/office/drawing/2014/main" id="{AB15246A-104A-420D-92F0-06F427B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14" y="0"/>
          <a:ext cx="2557170" cy="745056"/>
        </a:xfrm>
        <a:prstGeom prst="rect">
          <a:avLst/>
        </a:prstGeom>
      </xdr:spPr>
    </xdr:pic>
    <xdr:clientData/>
  </xdr:one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5B42757-870A-4971-9C54-DD4E1D6D0180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2017059</xdr:colOff>
      <xdr:row>29</xdr:row>
      <xdr:rowOff>22412</xdr:rowOff>
    </xdr:from>
    <xdr:to>
      <xdr:col>4</xdr:col>
      <xdr:colOff>711878</xdr:colOff>
      <xdr:row>29</xdr:row>
      <xdr:rowOff>22412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8526E6CB-2290-4A0A-9255-DE338258DB20}"/>
            </a:ext>
          </a:extLst>
        </xdr:cNvPr>
        <xdr:cNvCxnSpPr/>
      </xdr:nvCxnSpPr>
      <xdr:spPr>
        <a:xfrm>
          <a:off x="3741084" y="6137462"/>
          <a:ext cx="3209669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602268</xdr:colOff>
      <xdr:row>28</xdr:row>
      <xdr:rowOff>176443</xdr:rowOff>
    </xdr:from>
    <xdr:to>
      <xdr:col>8</xdr:col>
      <xdr:colOff>821086</xdr:colOff>
      <xdr:row>28</xdr:row>
      <xdr:rowOff>176443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D3E36EFA-6CAE-4F37-A9B6-749A35BCEEE5}"/>
            </a:ext>
          </a:extLst>
        </xdr:cNvPr>
        <xdr:cNvCxnSpPr/>
      </xdr:nvCxnSpPr>
      <xdr:spPr>
        <a:xfrm>
          <a:off x="9374793" y="6110518"/>
          <a:ext cx="2752468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INGRESOS%202025%20FIRMAS%20RENOB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203\Institucional\SGC\DF\tesoreria\EJECUCI&#211;N%20DE%20INGRESOS%20RENOBO\2024\EJECUCION%20INGRESOS%202024%20FIRMAS%20RENOB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 INGRESOS 2025 ENE"/>
      <sheetName val="EJECUCION  INGRESOS 2025 FEB"/>
      <sheetName val="EJECUCION  INGRESOS 2025 MAR"/>
      <sheetName val="EJECUCION  INGRESOS 2025 ABR"/>
      <sheetName val="BASE"/>
    </sheetNames>
    <sheetDataSet>
      <sheetData sheetId="0"/>
      <sheetData sheetId="1">
        <row r="18">
          <cell r="I18">
            <v>0</v>
          </cell>
        </row>
      </sheetData>
      <sheetData sheetId="2"/>
      <sheetData sheetId="3"/>
      <sheetData sheetId="4">
        <row r="6">
          <cell r="L6">
            <v>0</v>
          </cell>
        </row>
        <row r="11">
          <cell r="L11">
            <v>1413425000</v>
          </cell>
        </row>
        <row r="15">
          <cell r="L15">
            <v>0</v>
          </cell>
        </row>
        <row r="18">
          <cell r="L18">
            <v>275718651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 INGRESOS 2024 MAR"/>
      <sheetName val="EJECUCION  INGRESOS 2024 ABR"/>
      <sheetName val="EJECUCION  INGRESOS 2024 MAY"/>
      <sheetName val="EJECUCION  INGRESOS 2024 JUN"/>
      <sheetName val="EJECUCION  INGRESOS 2024 JUL"/>
      <sheetName val="EJECUCION  INGRESOS 2024 AGO"/>
      <sheetName val="EJECUCION  INGRESOS 2024 SEP"/>
      <sheetName val="EJECUCION  INGRESOS 2024 OCT"/>
      <sheetName val="EJECUCION  INGRESOS 2024 NOV"/>
      <sheetName val="EJECUCION  INGRESOS 2024 DIC"/>
      <sheetName val="EJECUCION  INGRESOS 2024 DIC."/>
      <sheetName val="BASE"/>
    </sheetNames>
    <sheetDataSet>
      <sheetData sheetId="0"/>
      <sheetData sheetId="1">
        <row r="21">
          <cell r="F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G6">
            <v>0</v>
          </cell>
        </row>
        <row r="15">
          <cell r="G15">
            <v>0</v>
          </cell>
        </row>
        <row r="16">
          <cell r="G16">
            <v>0</v>
          </cell>
          <cell r="H16">
            <v>0</v>
          </cell>
        </row>
        <row r="17">
          <cell r="G17">
            <v>0</v>
          </cell>
          <cell r="H17">
            <v>0</v>
          </cell>
        </row>
        <row r="18">
          <cell r="G18">
            <v>0</v>
          </cell>
          <cell r="H18">
            <v>0</v>
          </cell>
        </row>
        <row r="19">
          <cell r="D19">
            <v>418159934000</v>
          </cell>
          <cell r="G19">
            <v>0</v>
          </cell>
          <cell r="H19">
            <v>293935200822</v>
          </cell>
          <cell r="I19">
            <v>712095134822</v>
          </cell>
          <cell r="L19">
            <v>10746354079</v>
          </cell>
          <cell r="M19">
            <v>543521542911</v>
          </cell>
          <cell r="O19">
            <v>0.76329999999999998</v>
          </cell>
          <cell r="Q19">
            <v>168573591911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tabSelected="1" topLeftCell="B1" zoomScale="85" zoomScaleNormal="85" zoomScaleSheetLayoutView="100" workbookViewId="0">
      <selection activeCell="D37" sqref="D37"/>
    </sheetView>
  </sheetViews>
  <sheetFormatPr baseColWidth="10" defaultColWidth="11.42578125" defaultRowHeight="14.25" x14ac:dyDescent="0.2"/>
  <cols>
    <col min="1" max="1" width="8.5703125" style="2" customWidth="1"/>
    <col min="2" max="2" width="17.28515625" style="2" bestFit="1" customWidth="1"/>
    <col min="3" max="3" width="48.7109375" style="2" customWidth="1"/>
    <col min="4" max="9" width="19" style="2" customWidth="1"/>
    <col min="10" max="10" width="10" style="2" customWidth="1"/>
    <col min="11" max="11" width="19" style="2" customWidth="1"/>
    <col min="12" max="12" width="11.42578125" style="2"/>
    <col min="13" max="13" width="21.28515625" style="2" bestFit="1" customWidth="1"/>
    <col min="14" max="14" width="17" style="2" bestFit="1" customWidth="1"/>
    <col min="15" max="16384" width="11.42578125" style="2"/>
  </cols>
  <sheetData>
    <row r="1" spans="2:14" ht="24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4" ht="24.75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2:14" ht="15.75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4" ht="15" customHeight="1" x14ac:dyDescent="0.2">
      <c r="B5" s="6" t="s">
        <v>2</v>
      </c>
      <c r="C5" s="6"/>
      <c r="D5" s="6" t="s">
        <v>3</v>
      </c>
      <c r="E5" s="7" t="s">
        <v>4</v>
      </c>
      <c r="F5" s="7"/>
      <c r="G5" s="6" t="s">
        <v>5</v>
      </c>
      <c r="H5" s="7" t="s">
        <v>6</v>
      </c>
      <c r="I5" s="7"/>
      <c r="J5" s="6" t="s">
        <v>7</v>
      </c>
      <c r="K5" s="8" t="s">
        <v>8</v>
      </c>
    </row>
    <row r="6" spans="2:14" ht="48.75" customHeight="1" x14ac:dyDescent="0.2">
      <c r="B6" s="9" t="s">
        <v>9</v>
      </c>
      <c r="C6" s="9" t="s">
        <v>10</v>
      </c>
      <c r="D6" s="6"/>
      <c r="E6" s="9" t="s">
        <v>11</v>
      </c>
      <c r="F6" s="9" t="s">
        <v>12</v>
      </c>
      <c r="G6" s="6"/>
      <c r="H6" s="9" t="s">
        <v>11</v>
      </c>
      <c r="I6" s="9" t="s">
        <v>12</v>
      </c>
      <c r="J6" s="6"/>
      <c r="K6" s="8"/>
    </row>
    <row r="7" spans="2:14" s="14" customFormat="1" ht="18" customHeight="1" x14ac:dyDescent="0.25">
      <c r="B7" s="10">
        <v>41</v>
      </c>
      <c r="C7" s="11" t="s">
        <v>13</v>
      </c>
      <c r="D7" s="12">
        <v>663476077000</v>
      </c>
      <c r="E7" s="12">
        <f t="shared" ref="E7:F7" si="0">+E8+E10+E19</f>
        <v>199541810551</v>
      </c>
      <c r="F7" s="12">
        <f t="shared" si="0"/>
        <v>199541810552</v>
      </c>
      <c r="G7" s="12">
        <f>+G8+G10+G19</f>
        <v>863017887551</v>
      </c>
      <c r="H7" s="12">
        <f>+H8+H10+H19</f>
        <v>1689143651</v>
      </c>
      <c r="I7" s="12">
        <f>+I8+I10+I20</f>
        <v>440546710364</v>
      </c>
      <c r="J7" s="13">
        <f t="shared" ref="J7:J22" si="1">+I7/G7</f>
        <v>0.51047228188299387</v>
      </c>
      <c r="K7" s="12">
        <f>+G7-I7</f>
        <v>422471177187</v>
      </c>
      <c r="M7" s="15"/>
      <c r="N7" s="16"/>
    </row>
    <row r="8" spans="2:14" s="21" customFormat="1" x14ac:dyDescent="0.25">
      <c r="B8" s="17">
        <v>410</v>
      </c>
      <c r="C8" s="18" t="s">
        <v>14</v>
      </c>
      <c r="D8" s="19">
        <v>235329864000</v>
      </c>
      <c r="E8" s="19">
        <f t="shared" ref="E8:F8" si="2">+E9</f>
        <v>199198653240</v>
      </c>
      <c r="F8" s="19">
        <f t="shared" si="2"/>
        <v>199198653241</v>
      </c>
      <c r="G8" s="19">
        <f>+G9</f>
        <v>434528517240</v>
      </c>
      <c r="H8" s="19">
        <f>+H9</f>
        <v>0</v>
      </c>
      <c r="I8" s="19">
        <f>+I9</f>
        <v>434528517240</v>
      </c>
      <c r="J8" s="20">
        <f t="shared" si="1"/>
        <v>1</v>
      </c>
      <c r="K8" s="19">
        <f>+G8-I8</f>
        <v>0</v>
      </c>
      <c r="M8" s="22"/>
      <c r="N8" s="16"/>
    </row>
    <row r="9" spans="2:14" s="21" customFormat="1" x14ac:dyDescent="0.25">
      <c r="B9" s="23">
        <v>41002</v>
      </c>
      <c r="C9" s="24" t="s">
        <v>15</v>
      </c>
      <c r="D9" s="25">
        <v>235329864000</v>
      </c>
      <c r="E9" s="25">
        <v>199198653240</v>
      </c>
      <c r="F9" s="25">
        <v>199198653241</v>
      </c>
      <c r="G9" s="25">
        <v>434528517240</v>
      </c>
      <c r="H9" s="25">
        <f>+[1]BASE!L6</f>
        <v>0</v>
      </c>
      <c r="I9" s="25">
        <v>434528517240</v>
      </c>
      <c r="J9" s="26">
        <f>+I9/G9</f>
        <v>1</v>
      </c>
      <c r="K9" s="25">
        <f>+G9-I9</f>
        <v>0</v>
      </c>
      <c r="M9" s="22"/>
      <c r="N9" s="16"/>
    </row>
    <row r="10" spans="2:14" s="21" customFormat="1" x14ac:dyDescent="0.25">
      <c r="B10" s="17">
        <v>411</v>
      </c>
      <c r="C10" s="18" t="s">
        <v>16</v>
      </c>
      <c r="D10" s="19">
        <v>426946213000</v>
      </c>
      <c r="E10" s="19">
        <f>+E11</f>
        <v>343157311</v>
      </c>
      <c r="F10" s="19">
        <f>+F11</f>
        <v>343157311</v>
      </c>
      <c r="G10" s="19">
        <f>+D10+F10</f>
        <v>427289370311</v>
      </c>
      <c r="H10" s="19">
        <f>+H11</f>
        <v>1413425000</v>
      </c>
      <c r="I10" s="19">
        <f>+I11</f>
        <v>1594456687</v>
      </c>
      <c r="J10" s="20">
        <f t="shared" si="1"/>
        <v>3.7315617887697145E-3</v>
      </c>
      <c r="K10" s="19">
        <f>+G10-I10</f>
        <v>425694913624</v>
      </c>
      <c r="M10" s="22"/>
      <c r="N10" s="16"/>
    </row>
    <row r="11" spans="2:14" s="21" customFormat="1" x14ac:dyDescent="0.25">
      <c r="B11" s="27">
        <v>41102</v>
      </c>
      <c r="C11" s="28" t="s">
        <v>17</v>
      </c>
      <c r="D11" s="29">
        <v>426946213000</v>
      </c>
      <c r="E11" s="29">
        <f>+E12+E15</f>
        <v>343157311</v>
      </c>
      <c r="F11" s="29">
        <f>+F12+F15</f>
        <v>343157311</v>
      </c>
      <c r="G11" s="29">
        <f>+D11+F11</f>
        <v>427289370311</v>
      </c>
      <c r="H11" s="29">
        <f>+H12+H15</f>
        <v>1413425000</v>
      </c>
      <c r="I11" s="29">
        <f>+I12+I15</f>
        <v>1594456687</v>
      </c>
      <c r="J11" s="26">
        <f t="shared" si="1"/>
        <v>3.7315617887697145E-3</v>
      </c>
      <c r="K11" s="29">
        <f>+G11-I11</f>
        <v>425694913624</v>
      </c>
      <c r="M11" s="22"/>
      <c r="N11" s="16"/>
    </row>
    <row r="12" spans="2:14" s="21" customFormat="1" ht="16.5" customHeight="1" x14ac:dyDescent="0.25">
      <c r="B12" s="27">
        <v>4110205</v>
      </c>
      <c r="C12" s="28" t="s">
        <v>18</v>
      </c>
      <c r="D12" s="29">
        <v>329574080000</v>
      </c>
      <c r="E12" s="29">
        <f t="shared" ref="E12:F13" si="3">+E13</f>
        <v>343157311</v>
      </c>
      <c r="F12" s="29">
        <f t="shared" si="3"/>
        <v>343157311</v>
      </c>
      <c r="G12" s="29">
        <f t="shared" ref="G12:G21" si="4">+D12+F12</f>
        <v>329917237311</v>
      </c>
      <c r="H12" s="29">
        <f>+H13</f>
        <v>1413425000</v>
      </c>
      <c r="I12" s="29">
        <f>+I13</f>
        <v>1594456687</v>
      </c>
      <c r="J12" s="30">
        <f t="shared" si="1"/>
        <v>4.8328990021729856E-3</v>
      </c>
      <c r="K12" s="29">
        <f t="shared" ref="K12:K15" si="5">+G12-I12</f>
        <v>328322780624</v>
      </c>
      <c r="M12" s="22"/>
      <c r="N12" s="16"/>
    </row>
    <row r="13" spans="2:14" s="21" customFormat="1" ht="15.75" customHeight="1" x14ac:dyDescent="0.25">
      <c r="B13" s="27">
        <v>4110205001</v>
      </c>
      <c r="C13" s="28" t="s">
        <v>19</v>
      </c>
      <c r="D13" s="29">
        <v>329574080000</v>
      </c>
      <c r="E13" s="29">
        <f t="shared" si="3"/>
        <v>343157311</v>
      </c>
      <c r="F13" s="29">
        <f t="shared" si="3"/>
        <v>343157311</v>
      </c>
      <c r="G13" s="29">
        <f t="shared" si="4"/>
        <v>329917237311</v>
      </c>
      <c r="H13" s="29">
        <f>+H14</f>
        <v>1413425000</v>
      </c>
      <c r="I13" s="29">
        <f>+I14</f>
        <v>1594456687</v>
      </c>
      <c r="J13" s="26">
        <f t="shared" si="1"/>
        <v>4.8328990021729856E-3</v>
      </c>
      <c r="K13" s="29">
        <f>+G13-I13</f>
        <v>328322780624</v>
      </c>
      <c r="M13" s="22"/>
      <c r="N13" s="16"/>
    </row>
    <row r="14" spans="2:14" s="21" customFormat="1" x14ac:dyDescent="0.25">
      <c r="B14" s="31">
        <v>411020500105</v>
      </c>
      <c r="C14" s="32" t="s">
        <v>20</v>
      </c>
      <c r="D14" s="25">
        <v>329574080000</v>
      </c>
      <c r="E14" s="25">
        <v>343157311</v>
      </c>
      <c r="F14" s="25">
        <v>343157311</v>
      </c>
      <c r="G14" s="25">
        <v>329917237311</v>
      </c>
      <c r="H14" s="25">
        <f>+[1]BASE!L11</f>
        <v>1413425000</v>
      </c>
      <c r="I14" s="25">
        <v>1594456687</v>
      </c>
      <c r="J14" s="26">
        <f t="shared" si="1"/>
        <v>4.8328990021729856E-3</v>
      </c>
      <c r="K14" s="25">
        <v>328322780624</v>
      </c>
      <c r="M14" s="22"/>
      <c r="N14" s="16"/>
    </row>
    <row r="15" spans="2:14" s="21" customFormat="1" ht="14.25" customHeight="1" x14ac:dyDescent="0.25">
      <c r="B15" s="27">
        <v>4110206</v>
      </c>
      <c r="C15" s="33" t="s">
        <v>21</v>
      </c>
      <c r="D15" s="29">
        <v>97372133000</v>
      </c>
      <c r="E15" s="29">
        <f t="shared" ref="E15:E17" si="6">+E16</f>
        <v>0</v>
      </c>
      <c r="F15" s="29">
        <v>0</v>
      </c>
      <c r="G15" s="29">
        <f t="shared" si="4"/>
        <v>97372133000</v>
      </c>
      <c r="H15" s="29">
        <f t="shared" ref="H15:I17" si="7">+H16</f>
        <v>0</v>
      </c>
      <c r="I15" s="29">
        <f t="shared" si="7"/>
        <v>0</v>
      </c>
      <c r="J15" s="30">
        <f t="shared" si="1"/>
        <v>0</v>
      </c>
      <c r="K15" s="29">
        <f t="shared" si="5"/>
        <v>97372133000</v>
      </c>
      <c r="M15" s="22"/>
      <c r="N15" s="16"/>
    </row>
    <row r="16" spans="2:14" s="21" customFormat="1" x14ac:dyDescent="0.25">
      <c r="B16" s="27">
        <v>4110206007</v>
      </c>
      <c r="C16" s="33" t="s">
        <v>22</v>
      </c>
      <c r="D16" s="29">
        <v>97372133000</v>
      </c>
      <c r="E16" s="29">
        <f t="shared" si="6"/>
        <v>0</v>
      </c>
      <c r="F16" s="29">
        <v>0</v>
      </c>
      <c r="G16" s="29">
        <f t="shared" si="4"/>
        <v>97372133000</v>
      </c>
      <c r="H16" s="29">
        <f t="shared" si="7"/>
        <v>0</v>
      </c>
      <c r="I16" s="29">
        <f t="shared" si="7"/>
        <v>0</v>
      </c>
      <c r="J16" s="30">
        <f t="shared" si="1"/>
        <v>0</v>
      </c>
      <c r="K16" s="29">
        <f>+G16-I16</f>
        <v>97372133000</v>
      </c>
      <c r="M16" s="22"/>
      <c r="N16" s="16"/>
    </row>
    <row r="17" spans="2:16" s="21" customFormat="1" x14ac:dyDescent="0.25">
      <c r="B17" s="34">
        <v>4411020600702</v>
      </c>
      <c r="C17" s="33" t="s">
        <v>23</v>
      </c>
      <c r="D17" s="29">
        <v>97372133000</v>
      </c>
      <c r="E17" s="29">
        <f t="shared" si="6"/>
        <v>0</v>
      </c>
      <c r="F17" s="29">
        <v>0</v>
      </c>
      <c r="G17" s="29">
        <f t="shared" si="4"/>
        <v>97372133000</v>
      </c>
      <c r="H17" s="29">
        <f t="shared" si="7"/>
        <v>0</v>
      </c>
      <c r="I17" s="29">
        <f t="shared" si="7"/>
        <v>0</v>
      </c>
      <c r="J17" s="30">
        <f t="shared" si="1"/>
        <v>0</v>
      </c>
      <c r="K17" s="29">
        <f t="shared" ref="K17" si="8">+G17-I17</f>
        <v>97372133000</v>
      </c>
      <c r="M17" s="22"/>
      <c r="N17" s="16"/>
    </row>
    <row r="18" spans="2:16" s="21" customFormat="1" x14ac:dyDescent="0.25">
      <c r="B18" s="31">
        <v>41102060070209</v>
      </c>
      <c r="C18" s="32" t="s">
        <v>24</v>
      </c>
      <c r="D18" s="25">
        <v>97372133000</v>
      </c>
      <c r="E18" s="25">
        <f>[2]BASE!G15</f>
        <v>0</v>
      </c>
      <c r="F18" s="25">
        <v>0</v>
      </c>
      <c r="G18" s="25">
        <f t="shared" si="4"/>
        <v>97372133000</v>
      </c>
      <c r="H18" s="25">
        <f>+[1]BASE!L15</f>
        <v>0</v>
      </c>
      <c r="I18" s="25">
        <f>+'[1]EJECUCION  INGRESOS 2025 FEB'!I18+'EJECUCION  INGRESOS 2025 ABR'!H18</f>
        <v>0</v>
      </c>
      <c r="J18" s="26">
        <f t="shared" si="1"/>
        <v>0</v>
      </c>
      <c r="K18" s="25">
        <v>97372133000</v>
      </c>
      <c r="M18" s="22"/>
      <c r="N18" s="16"/>
    </row>
    <row r="19" spans="2:16" s="21" customFormat="1" x14ac:dyDescent="0.25">
      <c r="B19" s="17">
        <v>412</v>
      </c>
      <c r="C19" s="35" t="s">
        <v>25</v>
      </c>
      <c r="D19" s="19">
        <v>1200000000</v>
      </c>
      <c r="E19" s="19">
        <f>[2]BASE!G16</f>
        <v>0</v>
      </c>
      <c r="F19" s="19">
        <f>[2]BASE!H16</f>
        <v>0</v>
      </c>
      <c r="G19" s="19">
        <f t="shared" si="4"/>
        <v>1200000000</v>
      </c>
      <c r="H19" s="19">
        <f>+H20</f>
        <v>275718651</v>
      </c>
      <c r="I19" s="19">
        <f>+I20</f>
        <v>4423736437</v>
      </c>
      <c r="J19" s="20">
        <f t="shared" si="1"/>
        <v>3.6864470308333335</v>
      </c>
      <c r="K19" s="19">
        <f>+G19-I19</f>
        <v>-3223736437</v>
      </c>
      <c r="M19" s="22"/>
      <c r="N19" s="16"/>
    </row>
    <row r="20" spans="2:16" s="21" customFormat="1" x14ac:dyDescent="0.25">
      <c r="B20" s="27">
        <v>41205</v>
      </c>
      <c r="C20" s="28" t="s">
        <v>26</v>
      </c>
      <c r="D20" s="29">
        <v>1200000000</v>
      </c>
      <c r="E20" s="29">
        <f>[2]BASE!G17</f>
        <v>0</v>
      </c>
      <c r="F20" s="29">
        <f>[2]BASE!H17</f>
        <v>0</v>
      </c>
      <c r="G20" s="29">
        <f t="shared" si="4"/>
        <v>1200000000</v>
      </c>
      <c r="H20" s="29">
        <f>+H21</f>
        <v>275718651</v>
      </c>
      <c r="I20" s="29">
        <f>+I21</f>
        <v>4423736437</v>
      </c>
      <c r="J20" s="30">
        <f t="shared" si="1"/>
        <v>3.6864470308333335</v>
      </c>
      <c r="K20" s="29">
        <f>+G20-I20</f>
        <v>-3223736437</v>
      </c>
      <c r="M20" s="22"/>
      <c r="N20" s="16"/>
    </row>
    <row r="21" spans="2:16" s="21" customFormat="1" x14ac:dyDescent="0.25">
      <c r="B21" s="36">
        <v>4120502</v>
      </c>
      <c r="C21" s="37" t="s">
        <v>27</v>
      </c>
      <c r="D21" s="38">
        <v>1200000000</v>
      </c>
      <c r="E21" s="38">
        <f>[2]BASE!G18</f>
        <v>0</v>
      </c>
      <c r="F21" s="38">
        <f>[2]BASE!H18</f>
        <v>0</v>
      </c>
      <c r="G21" s="38">
        <f t="shared" si="4"/>
        <v>1200000000</v>
      </c>
      <c r="H21" s="38">
        <f>+[1]BASE!L18</f>
        <v>275718651</v>
      </c>
      <c r="I21" s="25">
        <v>4423736437</v>
      </c>
      <c r="J21" s="39">
        <f t="shared" si="1"/>
        <v>3.6864470308333335</v>
      </c>
      <c r="K21" s="38">
        <v>-3223736437</v>
      </c>
      <c r="M21" s="22"/>
      <c r="N21" s="16"/>
    </row>
    <row r="22" spans="2:16" s="21" customFormat="1" ht="30" customHeight="1" x14ac:dyDescent="0.25">
      <c r="B22" s="40" t="s">
        <v>28</v>
      </c>
      <c r="C22" s="41"/>
      <c r="D22" s="42">
        <f>+D8+D10+D19</f>
        <v>663476077000</v>
      </c>
      <c r="E22" s="42">
        <f t="shared" ref="E22" si="9">+E8+E10+E19</f>
        <v>199541810551</v>
      </c>
      <c r="F22" s="42">
        <f>+F8+F10+F19</f>
        <v>199541810552</v>
      </c>
      <c r="G22" s="42">
        <f>+G8+G10+G19</f>
        <v>863017887551</v>
      </c>
      <c r="H22" s="42">
        <f>+H8+H10+H19</f>
        <v>1689143651</v>
      </c>
      <c r="I22" s="42">
        <f>+I8+I10+I19</f>
        <v>440546710364</v>
      </c>
      <c r="J22" s="43">
        <f t="shared" si="1"/>
        <v>0.51047228188299387</v>
      </c>
      <c r="K22" s="42">
        <v>422471127187</v>
      </c>
      <c r="M22" s="22"/>
    </row>
    <row r="23" spans="2:16" x14ac:dyDescent="0.2">
      <c r="I23" s="44"/>
    </row>
    <row r="24" spans="2:16" hidden="1" x14ac:dyDescent="0.2">
      <c r="D24" s="45">
        <f>+D22-[2]BASE!D19</f>
        <v>245316143000</v>
      </c>
      <c r="E24" s="45">
        <f>+E22-[2]BASE!G19</f>
        <v>199541810551</v>
      </c>
      <c r="F24" s="45">
        <f>+F22-[2]BASE!H19</f>
        <v>-94393390270</v>
      </c>
      <c r="G24" s="45">
        <f>+G22-[2]BASE!I19</f>
        <v>150922752729</v>
      </c>
      <c r="H24" s="45">
        <f>+H22-[2]BASE!L19</f>
        <v>-9057210428</v>
      </c>
      <c r="I24" s="45">
        <f>+I22-[2]BASE!M19</f>
        <v>-102974832547</v>
      </c>
      <c r="J24" s="45">
        <f>+J22-[2]BASE!O19</f>
        <v>-0.25282771811700611</v>
      </c>
      <c r="K24" s="45">
        <f>+K22-[2]BASE!Q19</f>
        <v>253897535276</v>
      </c>
    </row>
    <row r="25" spans="2:16" x14ac:dyDescent="0.2">
      <c r="D25" s="45"/>
      <c r="E25" s="45"/>
      <c r="F25" s="45"/>
      <c r="G25" s="45"/>
      <c r="H25" s="45"/>
      <c r="I25" s="45"/>
      <c r="J25" s="45"/>
      <c r="K25" s="45"/>
    </row>
    <row r="26" spans="2:16" x14ac:dyDescent="0.2">
      <c r="H26" s="46"/>
      <c r="I26" s="45"/>
      <c r="J26" s="47"/>
    </row>
    <row r="27" spans="2:16" x14ac:dyDescent="0.2">
      <c r="H27" s="46"/>
      <c r="I27" s="45"/>
      <c r="J27" s="47"/>
    </row>
    <row r="28" spans="2:16" s="48" customFormat="1" x14ac:dyDescent="0.2"/>
    <row r="29" spans="2:16" s="49" customFormat="1" x14ac:dyDescent="0.2">
      <c r="D29" s="50"/>
      <c r="F29" s="51"/>
      <c r="G29" s="52"/>
      <c r="H29" s="53"/>
      <c r="I29" s="53"/>
      <c r="J29" s="51"/>
      <c r="K29" s="51"/>
      <c r="L29" s="51"/>
      <c r="M29" s="51"/>
      <c r="N29" s="51"/>
      <c r="O29" s="54"/>
      <c r="P29" s="51"/>
    </row>
    <row r="30" spans="2:16" s="49" customFormat="1" ht="12.75" x14ac:dyDescent="0.2">
      <c r="D30" s="55" t="s">
        <v>29</v>
      </c>
      <c r="G30" s="56"/>
      <c r="H30" s="57" t="s">
        <v>30</v>
      </c>
      <c r="I30" s="58"/>
      <c r="J30" s="59"/>
      <c r="K30" s="60"/>
      <c r="M30" s="61"/>
      <c r="O30" s="62"/>
      <c r="P30" s="61"/>
    </row>
    <row r="31" spans="2:16" s="49" customFormat="1" ht="12.75" x14ac:dyDescent="0.2">
      <c r="D31" s="63" t="s">
        <v>31</v>
      </c>
      <c r="G31" s="56"/>
      <c r="H31" s="64" t="s">
        <v>32</v>
      </c>
      <c r="I31" s="65"/>
      <c r="J31" s="66"/>
      <c r="K31" s="66"/>
      <c r="M31" s="61"/>
      <c r="O31" s="67"/>
      <c r="P31" s="61"/>
    </row>
    <row r="32" spans="2:16" s="49" customFormat="1" ht="12.75" x14ac:dyDescent="0.2"/>
    <row r="33" spans="7:9" s="48" customFormat="1" x14ac:dyDescent="0.2"/>
    <row r="34" spans="7:9" x14ac:dyDescent="0.2">
      <c r="H34" s="46"/>
    </row>
    <row r="35" spans="7:9" x14ac:dyDescent="0.2">
      <c r="H35" s="46"/>
      <c r="I35" s="46"/>
    </row>
    <row r="36" spans="7:9" x14ac:dyDescent="0.2">
      <c r="G36" s="45"/>
      <c r="H36" s="46"/>
    </row>
    <row r="37" spans="7:9" x14ac:dyDescent="0.2">
      <c r="G37" s="45"/>
      <c r="H37" s="46"/>
    </row>
    <row r="38" spans="7:9" x14ac:dyDescent="0.2">
      <c r="G38" s="45"/>
      <c r="H38" s="46"/>
    </row>
    <row r="39" spans="7:9" x14ac:dyDescent="0.2">
      <c r="H39" s="46"/>
    </row>
    <row r="40" spans="7:9" x14ac:dyDescent="0.2">
      <c r="G40" s="68"/>
    </row>
    <row r="41" spans="7:9" x14ac:dyDescent="0.2">
      <c r="G41" s="68"/>
    </row>
    <row r="42" spans="7:9" x14ac:dyDescent="0.2">
      <c r="G42" s="69"/>
    </row>
  </sheetData>
  <mergeCells count="11">
    <mergeCell ref="G29:I29"/>
    <mergeCell ref="I31:K31"/>
    <mergeCell ref="B1:K1"/>
    <mergeCell ref="B2:K2"/>
    <mergeCell ref="B5:C5"/>
    <mergeCell ref="D5:D6"/>
    <mergeCell ref="E5:F5"/>
    <mergeCell ref="G5:G6"/>
    <mergeCell ref="H5:I5"/>
    <mergeCell ref="J5:J6"/>
    <mergeCell ref="K5:K6"/>
  </mergeCells>
  <printOptions horizontalCentered="1"/>
  <pageMargins left="0.52" right="0.51" top="0.75" bottom="0.75" header="0.3" footer="0.3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INGRESOS 2025 ABR</vt:lpstr>
      <vt:lpstr>'EJECUCION  INGRESOS 2025 ABR'!Área_de_impresión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Brigeette Lorena Correa Benitez</dc:creator>
  <cp:lastModifiedBy>Brigeette Lorena Correa Benitez</cp:lastModifiedBy>
  <dcterms:created xsi:type="dcterms:W3CDTF">2025-05-13T17:17:21Z</dcterms:created>
  <dcterms:modified xsi:type="dcterms:W3CDTF">2025-05-13T17:18:37Z</dcterms:modified>
</cp:coreProperties>
</file>